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4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5"/>
  <workbookPr/>
  <mc:AlternateContent xmlns:mc="http://schemas.openxmlformats.org/markup-compatibility/2006">
    <mc:Choice Requires="x15">
      <x15ac:absPath xmlns:x15ac="http://schemas.microsoft.com/office/spreadsheetml/2010/11/ac" url="C:\Users\major\OneDrive - MUNICIPALIDAD DE LUJÁN DE CUYO\AREA GIS_MODERNIZACION\2023\Indice de ciudades abiertas 2023\Ambiente\residuos\"/>
    </mc:Choice>
  </mc:AlternateContent>
  <xr:revisionPtr revIDLastSave="0" documentId="11_B37B57B93EF68DD77E05304E21AB324FB789A458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JUNIO |21" sheetId="1" r:id="rId1"/>
    <sheet name="JULIO |21" sheetId="2" r:id="rId2"/>
    <sheet name="AGOSTO |21" sheetId="3" r:id="rId3"/>
    <sheet name="SEPTIEMBRE |21" sheetId="4" r:id="rId4"/>
    <sheet name="OCTUBRE |21" sheetId="5" r:id="rId5"/>
    <sheet name="NOVIEMBRE |21" sheetId="6" r:id="rId6"/>
    <sheet name="DICIEMBRE |21" sheetId="7" r:id="rId7"/>
    <sheet name="ENERO | 22" sheetId="8" r:id="rId8"/>
    <sheet name="FEBRERO |22" sheetId="9" r:id="rId9"/>
    <sheet name="MARZO |22" sheetId="10" r:id="rId10"/>
    <sheet name="ABRIL |22" sheetId="11" r:id="rId11"/>
    <sheet name="MAYO |22" sheetId="12" r:id="rId12"/>
    <sheet name="JUNIO |22" sheetId="13" r:id="rId13"/>
    <sheet name="JULIO |22" sheetId="14" r:id="rId14"/>
    <sheet name="AGOSTO |22" sheetId="15" r:id="rId15"/>
    <sheet name="SEPTIEMBRE |22" sheetId="16" r:id="rId16"/>
    <sheet name="OCTUBRE |22" sheetId="17" r:id="rId17"/>
    <sheet name="NOVIEMBRE |22" sheetId="18" r:id="rId18"/>
    <sheet name="DICIEMBRE |22" sheetId="19" r:id="rId19"/>
    <sheet name="ENERO |23" sheetId="20" r:id="rId20"/>
    <sheet name="FEBRERO |23" sheetId="21" r:id="rId21"/>
    <sheet name="MARZO |23" sheetId="22" r:id="rId22"/>
    <sheet name="ABRIL |23" sheetId="23" r:id="rId23"/>
    <sheet name="MAYO |23" sheetId="24" r:id="rId24"/>
  </sheets>
  <calcPr calcId="162913"/>
  <extLst>
    <ext uri="GoogleSheetsCustomDataVersion2">
      <go:sheetsCustomData xmlns:go="http://customooxmlschemas.google.com/" r:id="rId28" roundtripDataChecksum="tWZnjwkzKfDVhZ7crwabdUP/9r7DmP6ogAWTCol1RwU="/>
    </ext>
  </extLst>
</workbook>
</file>

<file path=xl/calcChain.xml><?xml version="1.0" encoding="utf-8"?>
<calcChain xmlns="http://schemas.openxmlformats.org/spreadsheetml/2006/main">
  <c r="B15" i="24" l="1"/>
  <c r="I3" i="24"/>
  <c r="H3" i="24"/>
  <c r="F3" i="24"/>
  <c r="E3" i="24"/>
  <c r="G5" i="24" s="1"/>
  <c r="B17" i="23"/>
  <c r="I3" i="23"/>
  <c r="H3" i="23"/>
  <c r="G3" i="23"/>
  <c r="F3" i="23"/>
  <c r="E3" i="23"/>
  <c r="G5" i="23" s="1"/>
  <c r="B16" i="22"/>
  <c r="I3" i="22"/>
  <c r="G5" i="22" s="1"/>
  <c r="H3" i="22"/>
  <c r="G3" i="22"/>
  <c r="F3" i="22"/>
  <c r="E3" i="22"/>
  <c r="B15" i="21"/>
  <c r="I3" i="21"/>
  <c r="H3" i="21"/>
  <c r="G3" i="21"/>
  <c r="F3" i="21"/>
  <c r="E3" i="21"/>
  <c r="G5" i="21" s="1"/>
  <c r="B15" i="20"/>
  <c r="I3" i="20"/>
  <c r="H3" i="20"/>
  <c r="G3" i="20"/>
  <c r="G5" i="20" s="1"/>
  <c r="F3" i="20"/>
  <c r="E3" i="20"/>
  <c r="B14" i="19"/>
  <c r="I3" i="19"/>
  <c r="H3" i="19"/>
  <c r="G3" i="19"/>
  <c r="F3" i="19"/>
  <c r="E3" i="19"/>
  <c r="G5" i="19" s="1"/>
  <c r="B18" i="18"/>
  <c r="I3" i="18"/>
  <c r="H3" i="18"/>
  <c r="G3" i="18"/>
  <c r="F3" i="18"/>
  <c r="E3" i="18"/>
  <c r="G5" i="18" s="1"/>
  <c r="B18" i="17"/>
  <c r="I2" i="17"/>
  <c r="G2" i="17"/>
  <c r="E2" i="17"/>
  <c r="G4" i="17" s="1"/>
  <c r="B15" i="16"/>
  <c r="J2" i="16"/>
  <c r="I2" i="16"/>
  <c r="H2" i="16"/>
  <c r="G2" i="16"/>
  <c r="F2" i="16"/>
  <c r="E2" i="16"/>
  <c r="G4" i="16" s="1"/>
  <c r="B12" i="15"/>
  <c r="G2" i="15"/>
  <c r="G4" i="15" s="1"/>
  <c r="F2" i="15"/>
  <c r="E2" i="15"/>
  <c r="B15" i="14"/>
  <c r="G4" i="14"/>
  <c r="I2" i="14"/>
  <c r="F2" i="14"/>
  <c r="E2" i="14"/>
  <c r="B12" i="13"/>
  <c r="G2" i="13"/>
  <c r="E2" i="13"/>
  <c r="G4" i="13" s="1"/>
  <c r="B17" i="12"/>
  <c r="I2" i="12"/>
  <c r="H2" i="12"/>
  <c r="G2" i="12"/>
  <c r="G4" i="12" s="1"/>
  <c r="F2" i="12"/>
  <c r="E2" i="12"/>
  <c r="B19" i="11"/>
  <c r="I2" i="11"/>
  <c r="H2" i="11"/>
  <c r="G2" i="11"/>
  <c r="E2" i="11"/>
  <c r="G4" i="11" s="1"/>
  <c r="B15" i="10"/>
  <c r="J2" i="10"/>
  <c r="H2" i="10"/>
  <c r="F2" i="10"/>
  <c r="H4" i="10" s="1"/>
  <c r="B11" i="9"/>
  <c r="J2" i="9"/>
  <c r="H4" i="9" s="1"/>
  <c r="I2" i="9"/>
  <c r="F2" i="9"/>
  <c r="B11" i="8"/>
  <c r="G4" i="8"/>
  <c r="E2" i="8"/>
  <c r="B8" i="7"/>
  <c r="F2" i="7"/>
  <c r="H4" i="7" s="1"/>
  <c r="B7" i="6"/>
  <c r="B12" i="5"/>
  <c r="I3" i="5"/>
  <c r="H3" i="5"/>
  <c r="G3" i="5"/>
  <c r="F3" i="5"/>
  <c r="E3" i="5"/>
  <c r="G5" i="5" s="1"/>
  <c r="B15" i="4"/>
  <c r="G5" i="4"/>
  <c r="I3" i="4"/>
  <c r="E3" i="4"/>
  <c r="I3" i="3"/>
  <c r="E3" i="3"/>
  <c r="G5" i="3" s="1"/>
  <c r="B10" i="2"/>
  <c r="I3" i="2"/>
  <c r="G5" i="2" s="1"/>
  <c r="C5" i="1"/>
  <c r="B5" i="1"/>
</calcChain>
</file>

<file path=xl/sharedStrings.xml><?xml version="1.0" encoding="utf-8"?>
<sst xmlns="http://schemas.openxmlformats.org/spreadsheetml/2006/main" count="472" uniqueCount="149">
  <si>
    <t>Kg</t>
  </si>
  <si>
    <t>Descarte</t>
  </si>
  <si>
    <t>Puntos Verdes</t>
  </si>
  <si>
    <t>Grandes Generadores</t>
  </si>
  <si>
    <t>Total</t>
  </si>
  <si>
    <t xml:space="preserve">DETALLE DE RESIDUOS RECICLABLES </t>
  </si>
  <si>
    <t>JULIO</t>
  </si>
  <si>
    <t>Plástico</t>
  </si>
  <si>
    <t>Cartón</t>
  </si>
  <si>
    <t>Papel</t>
  </si>
  <si>
    <t>Vidrio</t>
  </si>
  <si>
    <t>Metal</t>
  </si>
  <si>
    <t>Nylon</t>
  </si>
  <si>
    <t xml:space="preserve">Total de residuos en Julio: </t>
  </si>
  <si>
    <t>Papel aluminio</t>
  </si>
  <si>
    <t>Cobre</t>
  </si>
  <si>
    <t>Latas</t>
  </si>
  <si>
    <t>DETALLE DE RESIDUOS RECICLABLES</t>
  </si>
  <si>
    <t>AGOSTO</t>
  </si>
  <si>
    <t>Total de residuos de Agosto:</t>
  </si>
  <si>
    <t>Naylon</t>
  </si>
  <si>
    <t>PET</t>
  </si>
  <si>
    <t>SEPTIEMBRE</t>
  </si>
  <si>
    <t>Chatarra</t>
  </si>
  <si>
    <t>Bronce</t>
  </si>
  <si>
    <t>Total de residuos en SEPTIEMBRE</t>
  </si>
  <si>
    <t>Vidrio mezcla</t>
  </si>
  <si>
    <t>Pla. Blancas/archivos color</t>
  </si>
  <si>
    <t>PET blanco y verde.</t>
  </si>
  <si>
    <t>Carton de 1ra y 2da</t>
  </si>
  <si>
    <t>Latas AVA</t>
  </si>
  <si>
    <t>Aluminio</t>
  </si>
  <si>
    <t>Acero</t>
  </si>
  <si>
    <t>Plástico quema</t>
  </si>
  <si>
    <t xml:space="preserve">Total: </t>
  </si>
  <si>
    <t>OCTUBRE</t>
  </si>
  <si>
    <t xml:space="preserve">Cartón </t>
  </si>
  <si>
    <t>Papel Blanco</t>
  </si>
  <si>
    <t>Papel/Archivos color</t>
  </si>
  <si>
    <t>Total de residuos de Octubre:</t>
  </si>
  <si>
    <t>PET Verde</t>
  </si>
  <si>
    <t>PET Cristal</t>
  </si>
  <si>
    <t xml:space="preserve">Plastico quema </t>
  </si>
  <si>
    <t>Revistas</t>
  </si>
  <si>
    <t>Aluminio de segunda</t>
  </si>
  <si>
    <t>NOVIEMBRE (kg)</t>
  </si>
  <si>
    <t>TOTAL</t>
  </si>
  <si>
    <t>DICIEMBRE (kg)</t>
  </si>
  <si>
    <t>Plastico quema</t>
  </si>
  <si>
    <t>Total de residuos de Diciembre:</t>
  </si>
  <si>
    <t>PET color</t>
  </si>
  <si>
    <t>PET cristal</t>
  </si>
  <si>
    <t xml:space="preserve">TOTAL </t>
  </si>
  <si>
    <t>ENERO´22 (kg)</t>
  </si>
  <si>
    <t>kg</t>
  </si>
  <si>
    <t xml:space="preserve">Total de residuos de Enero 2022: </t>
  </si>
  <si>
    <t>Papel - planillas blancas</t>
  </si>
  <si>
    <t>PET blanco</t>
  </si>
  <si>
    <t>Luminarias</t>
  </si>
  <si>
    <t>FEBRERO´22 (kg)</t>
  </si>
  <si>
    <t xml:space="preserve">Carton </t>
  </si>
  <si>
    <t>PET Blanco</t>
  </si>
  <si>
    <t xml:space="preserve">Total de residuos de Febrero 2022: </t>
  </si>
  <si>
    <t>Carter</t>
  </si>
  <si>
    <t>Lata</t>
  </si>
  <si>
    <t>Planillas Blancas</t>
  </si>
  <si>
    <t>.</t>
  </si>
  <si>
    <t>MARZO´22 (kg)</t>
  </si>
  <si>
    <t xml:space="preserve">Total de residuos de Marzo 2022: </t>
  </si>
  <si>
    <t>Planillas blancas</t>
  </si>
  <si>
    <t>Archivo color</t>
  </si>
  <si>
    <t>Chatarra liviana</t>
  </si>
  <si>
    <t>Perfil</t>
  </si>
  <si>
    <t>ABRIL´22 (kg)</t>
  </si>
  <si>
    <t xml:space="preserve">kg </t>
  </si>
  <si>
    <t>Carton</t>
  </si>
  <si>
    <t xml:space="preserve">Total de residuos de Abril 2022: </t>
  </si>
  <si>
    <t>Acero inox</t>
  </si>
  <si>
    <t>Nylon Strech</t>
  </si>
  <si>
    <t>Hojalata</t>
  </si>
  <si>
    <t xml:space="preserve">Archivo color </t>
  </si>
  <si>
    <t>Botella cervez/"porron"</t>
  </si>
  <si>
    <t>MAYO´22</t>
  </si>
  <si>
    <t>Carton de segunda</t>
  </si>
  <si>
    <t xml:space="preserve">Total de residuos Mayo 2022: </t>
  </si>
  <si>
    <t>Papel/Archivo Color</t>
  </si>
  <si>
    <t xml:space="preserve">PET Cristal - Blanco </t>
  </si>
  <si>
    <t xml:space="preserve">PET Aceite/Plastico quema </t>
  </si>
  <si>
    <t>Botella vidrio (porron)</t>
  </si>
  <si>
    <t xml:space="preserve">Total </t>
  </si>
  <si>
    <t>Telgopor</t>
  </si>
  <si>
    <t>JUNIO´22 (kg)</t>
  </si>
  <si>
    <t xml:space="preserve">Papel Color </t>
  </si>
  <si>
    <t xml:space="preserve">Total de residuos Junio 2022: </t>
  </si>
  <si>
    <t>JULIO´22 (kg)</t>
  </si>
  <si>
    <t xml:space="preserve">Telgopor </t>
  </si>
  <si>
    <t xml:space="preserve">Total de residuos Julio 2022: </t>
  </si>
  <si>
    <t>Cartón de 1ra</t>
  </si>
  <si>
    <t xml:space="preserve">Cartón de 2da </t>
  </si>
  <si>
    <t>Plastico</t>
  </si>
  <si>
    <t>Acero Inoxidable</t>
  </si>
  <si>
    <t xml:space="preserve">Nylon </t>
  </si>
  <si>
    <t>AGOSTO´22 (kg)</t>
  </si>
  <si>
    <t>Papel Color</t>
  </si>
  <si>
    <t xml:space="preserve">Total de residuos Agosto 2022: </t>
  </si>
  <si>
    <t xml:space="preserve">PET Blanco </t>
  </si>
  <si>
    <t>Cartón de 2da</t>
  </si>
  <si>
    <t>SEPTIEMBRE´22 (kg)</t>
  </si>
  <si>
    <t xml:space="preserve">Total de residuos Sept 2022: </t>
  </si>
  <si>
    <t>Acero inoxidable</t>
  </si>
  <si>
    <t>OCTUBRE´22 (kg)</t>
  </si>
  <si>
    <t xml:space="preserve">Papel Blanco </t>
  </si>
  <si>
    <t xml:space="preserve">Total de residuos Oct 2022: </t>
  </si>
  <si>
    <t xml:space="preserve">PET Verde </t>
  </si>
  <si>
    <t>Chatarra pesada</t>
  </si>
  <si>
    <t>Chatarra Liviana</t>
  </si>
  <si>
    <t xml:space="preserve">Batería </t>
  </si>
  <si>
    <t>NOVIEMBRE´22 (kg)</t>
  </si>
  <si>
    <t xml:space="preserve">Total de residuos Nov 2022: </t>
  </si>
  <si>
    <t>Platico quema</t>
  </si>
  <si>
    <t>Estaño</t>
  </si>
  <si>
    <t>DICIEMBRE´22 (kg)</t>
  </si>
  <si>
    <t xml:space="preserve">Total de residuos Dic 2022: </t>
  </si>
  <si>
    <t xml:space="preserve">Chatarra </t>
  </si>
  <si>
    <t>ENERO´23 (kg)</t>
  </si>
  <si>
    <t xml:space="preserve">Total de residuos Enero 2023: </t>
  </si>
  <si>
    <t xml:space="preserve">PET Cristal </t>
  </si>
  <si>
    <t xml:space="preserve">Tapitas </t>
  </si>
  <si>
    <t>FEBRERO´23 (kg)</t>
  </si>
  <si>
    <t xml:space="preserve">Total de residuos Febrero 2023: </t>
  </si>
  <si>
    <t xml:space="preserve">PET Color </t>
  </si>
  <si>
    <t>Film Stretch</t>
  </si>
  <si>
    <t>Tapitas de plástico</t>
  </si>
  <si>
    <t>Vidrio (porrón)</t>
  </si>
  <si>
    <t>MARZO´23 (kg)</t>
  </si>
  <si>
    <t>Cartón 1ra</t>
  </si>
  <si>
    <t xml:space="preserve">Archivo Color </t>
  </si>
  <si>
    <t xml:space="preserve">Total de residuos Marzo 2023: </t>
  </si>
  <si>
    <t>PET Color</t>
  </si>
  <si>
    <t>FilmStretch</t>
  </si>
  <si>
    <t>Tapas de plástico</t>
  </si>
  <si>
    <t>Pallet (Plastico)</t>
  </si>
  <si>
    <t>ABRIL´23 (kg)</t>
  </si>
  <si>
    <t xml:space="preserve">Total de residuos Abril 2023: </t>
  </si>
  <si>
    <t>Tapita</t>
  </si>
  <si>
    <t>Inoxidable</t>
  </si>
  <si>
    <t>MAYO´23 (kg)</t>
  </si>
  <si>
    <t xml:space="preserve">Total de residuos Mayo 2023: </t>
  </si>
  <si>
    <t>Tapitas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</si>
</sst>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0.0"/>
  </numFmts>
  <fonts count="9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  <scheme val="minor"/>
    </font>
    <font>
      <sz val="10"/>
      <color rgb="FF000000"/>
      <name val="Roboto"/>
    </font>
    <font>
      <sz val="10"/>
      <name val="Arial"/>
    </font>
    <font>
      <b/>
      <sz val="10"/>
      <color theme="1"/>
      <name val="Arial"/>
    </font>
    <font>
      <sz val="10"/>
      <color rgb="FF000000"/>
      <name val="Arial"/>
    </font>
    <font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CE5CD"/>
        <bgColor rgb="FFFCE5CD"/>
      </patternFill>
    </fill>
    <fill>
      <patternFill patternType="solid">
        <fgColor rgb="FF59DEE8"/>
        <bgColor rgb="FF59DEE8"/>
      </patternFill>
    </fill>
    <fill>
      <patternFill patternType="solid">
        <fgColor rgb="FF9FF1F7"/>
        <bgColor rgb="FF9FF1F7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1" xfId="0" applyFont="1" applyBorder="1"/>
    <xf numFmtId="9" fontId="1" fillId="0" borderId="0" xfId="0" applyNumberFormat="1" applyFont="1"/>
    <xf numFmtId="0" fontId="2" fillId="0" borderId="2" xfId="0" applyFont="1" applyBorder="1"/>
    <xf numFmtId="9" fontId="3" fillId="0" borderId="0" xfId="0" applyNumberFormat="1" applyFont="1"/>
    <xf numFmtId="0" fontId="2" fillId="0" borderId="3" xfId="0" applyFont="1" applyBorder="1"/>
    <xf numFmtId="0" fontId="4" fillId="2" borderId="0" xfId="0" applyFont="1" applyFill="1"/>
    <xf numFmtId="0" fontId="2" fillId="0" borderId="3" xfId="0" applyFont="1" applyBorder="1" applyAlignment="1">
      <alignment horizontal="center"/>
    </xf>
    <xf numFmtId="0" fontId="2" fillId="0" borderId="6" xfId="0" applyFont="1" applyBorder="1"/>
    <xf numFmtId="0" fontId="2" fillId="4" borderId="3" xfId="0" applyFont="1" applyFill="1" applyBorder="1"/>
    <xf numFmtId="0" fontId="2" fillId="0" borderId="7" xfId="0" applyFont="1" applyBorder="1"/>
    <xf numFmtId="0" fontId="2" fillId="3" borderId="8" xfId="0" applyFont="1" applyFill="1" applyBorder="1"/>
    <xf numFmtId="0" fontId="2" fillId="0" borderId="9" xfId="0" applyFont="1" applyBorder="1"/>
    <xf numFmtId="0" fontId="6" fillId="0" borderId="0" xfId="0" applyFont="1"/>
    <xf numFmtId="0" fontId="2" fillId="0" borderId="10" xfId="0" applyFont="1" applyBorder="1"/>
    <xf numFmtId="0" fontId="8" fillId="0" borderId="3" xfId="0" applyFont="1" applyBorder="1" applyAlignment="1">
      <alignment horizontal="center"/>
    </xf>
    <xf numFmtId="0" fontId="2" fillId="5" borderId="0" xfId="0" applyFont="1" applyFill="1"/>
    <xf numFmtId="0" fontId="1" fillId="0" borderId="6" xfId="0" applyFont="1" applyBorder="1"/>
    <xf numFmtId="3" fontId="1" fillId="0" borderId="6" xfId="0" applyNumberFormat="1" applyFont="1" applyBorder="1"/>
    <xf numFmtId="0" fontId="1" fillId="0" borderId="7" xfId="0" applyFont="1" applyBorder="1"/>
    <xf numFmtId="0" fontId="1" fillId="0" borderId="9" xfId="0" applyFont="1" applyBorder="1"/>
    <xf numFmtId="0" fontId="1" fillId="4" borderId="11" xfId="0" applyFont="1" applyFill="1" applyBorder="1"/>
    <xf numFmtId="3" fontId="1" fillId="4" borderId="11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10" xfId="0" applyFont="1" applyBorder="1"/>
    <xf numFmtId="0" fontId="1" fillId="4" borderId="3" xfId="0" applyFont="1" applyFill="1" applyBorder="1"/>
    <xf numFmtId="0" fontId="1" fillId="5" borderId="0" xfId="0" applyFont="1" applyFill="1"/>
    <xf numFmtId="0" fontId="1" fillId="7" borderId="3" xfId="0" applyFont="1" applyFill="1" applyBorder="1" applyAlignment="1">
      <alignment horizontal="center" vertical="center"/>
    </xf>
    <xf numFmtId="0" fontId="1" fillId="5" borderId="6" xfId="0" applyFont="1" applyFill="1" applyBorder="1"/>
    <xf numFmtId="0" fontId="1" fillId="0" borderId="14" xfId="0" applyFont="1" applyBorder="1"/>
    <xf numFmtId="0" fontId="1" fillId="5" borderId="7" xfId="0" applyFont="1" applyFill="1" applyBorder="1"/>
    <xf numFmtId="0" fontId="1" fillId="0" borderId="15" xfId="0" applyFont="1" applyBorder="1"/>
    <xf numFmtId="0" fontId="1" fillId="8" borderId="0" xfId="0" applyFont="1" applyFill="1"/>
    <xf numFmtId="0" fontId="1" fillId="5" borderId="7" xfId="0" applyFont="1" applyFill="1" applyBorder="1" applyAlignment="1">
      <alignment wrapText="1"/>
    </xf>
    <xf numFmtId="0" fontId="1" fillId="0" borderId="16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1" fillId="9" borderId="18" xfId="0" applyFont="1" applyFill="1" applyBorder="1"/>
    <xf numFmtId="0" fontId="1" fillId="9" borderId="15" xfId="0" applyFont="1" applyFill="1" applyBorder="1"/>
    <xf numFmtId="0" fontId="1" fillId="9" borderId="7" xfId="0" applyFont="1" applyFill="1" applyBorder="1"/>
    <xf numFmtId="0" fontId="1" fillId="7" borderId="11" xfId="0" applyFont="1" applyFill="1" applyBorder="1"/>
    <xf numFmtId="0" fontId="1" fillId="7" borderId="3" xfId="0" applyFont="1" applyFill="1" applyBorder="1"/>
    <xf numFmtId="0" fontId="1" fillId="0" borderId="6" xfId="0" applyFont="1" applyBorder="1" applyAlignment="1">
      <alignment vertical="center"/>
    </xf>
    <xf numFmtId="164" fontId="1" fillId="0" borderId="0" xfId="0" applyNumberFormat="1" applyFont="1"/>
    <xf numFmtId="0" fontId="1" fillId="7" borderId="0" xfId="0" applyFont="1" applyFill="1"/>
    <xf numFmtId="0" fontId="1" fillId="5" borderId="7" xfId="0" applyFont="1" applyFill="1" applyBorder="1" applyAlignment="1">
      <alignment vertical="center"/>
    </xf>
    <xf numFmtId="0" fontId="1" fillId="5" borderId="10" xfId="0" applyFont="1" applyFill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7" borderId="3" xfId="0" applyFont="1" applyFill="1" applyBorder="1" applyAlignment="1">
      <alignment horizont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0" fontId="1" fillId="7" borderId="19" xfId="0" applyFont="1" applyFill="1" applyBorder="1"/>
    <xf numFmtId="0" fontId="1" fillId="6" borderId="0" xfId="0" applyFont="1" applyFill="1"/>
    <xf numFmtId="0" fontId="1" fillId="5" borderId="9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0" fontId="1" fillId="7" borderId="4" xfId="0" applyFont="1" applyFill="1" applyBorder="1"/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right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right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11" borderId="3" xfId="0" applyFont="1" applyFill="1" applyBorder="1" applyAlignment="1">
      <alignment vertical="center"/>
    </xf>
    <xf numFmtId="3" fontId="1" fillId="11" borderId="3" xfId="0" applyNumberFormat="1" applyFont="1" applyFill="1" applyBorder="1" applyAlignment="1">
      <alignment vertical="center"/>
    </xf>
    <xf numFmtId="0" fontId="1" fillId="10" borderId="0" xfId="0" applyFont="1" applyFill="1" applyAlignment="1">
      <alignment vertical="center"/>
    </xf>
    <xf numFmtId="3" fontId="1" fillId="10" borderId="0" xfId="0" applyNumberFormat="1" applyFont="1" applyFill="1" applyAlignment="1">
      <alignment vertical="center"/>
    </xf>
    <xf numFmtId="0" fontId="1" fillId="10" borderId="21" xfId="0" applyFont="1" applyFill="1" applyBorder="1"/>
    <xf numFmtId="3" fontId="1" fillId="10" borderId="22" xfId="0" applyNumberFormat="1" applyFont="1" applyFill="1" applyBorder="1"/>
    <xf numFmtId="0" fontId="1" fillId="10" borderId="4" xfId="0" applyFont="1" applyFill="1" applyBorder="1"/>
    <xf numFmtId="3" fontId="1" fillId="10" borderId="3" xfId="0" applyNumberFormat="1" applyFont="1" applyFill="1" applyBorder="1"/>
    <xf numFmtId="165" fontId="1" fillId="0" borderId="3" xfId="0" applyNumberFormat="1" applyFont="1" applyBorder="1" applyAlignment="1">
      <alignment vertical="center"/>
    </xf>
    <xf numFmtId="165" fontId="1" fillId="11" borderId="3" xfId="0" applyNumberFormat="1" applyFont="1" applyFill="1" applyBorder="1" applyAlignment="1">
      <alignment vertical="center"/>
    </xf>
    <xf numFmtId="165" fontId="1" fillId="0" borderId="6" xfId="0" applyNumberFormat="1" applyFont="1" applyBorder="1"/>
    <xf numFmtId="165" fontId="1" fillId="0" borderId="7" xfId="0" applyNumberFormat="1" applyFont="1" applyBorder="1"/>
    <xf numFmtId="165" fontId="1" fillId="10" borderId="0" xfId="0" applyNumberFormat="1" applyFont="1" applyFill="1" applyAlignment="1">
      <alignment vertical="center"/>
    </xf>
    <xf numFmtId="165" fontId="1" fillId="0" borderId="10" xfId="0" applyNumberFormat="1" applyFont="1" applyBorder="1"/>
    <xf numFmtId="165" fontId="1" fillId="0" borderId="15" xfId="0" applyNumberFormat="1" applyFont="1" applyBorder="1"/>
    <xf numFmtId="0" fontId="1" fillId="0" borderId="23" xfId="0" applyFont="1" applyBorder="1" applyAlignment="1">
      <alignment vertical="center"/>
    </xf>
    <xf numFmtId="165" fontId="1" fillId="0" borderId="23" xfId="0" applyNumberFormat="1" applyFont="1" applyBorder="1"/>
    <xf numFmtId="165" fontId="1" fillId="10" borderId="3" xfId="0" applyNumberFormat="1" applyFont="1" applyFill="1" applyBorder="1"/>
    <xf numFmtId="0" fontId="1" fillId="0" borderId="24" xfId="0" applyFont="1" applyBorder="1" applyAlignment="1">
      <alignment vertical="center"/>
    </xf>
    <xf numFmtId="165" fontId="1" fillId="0" borderId="24" xfId="0" applyNumberFormat="1" applyFont="1" applyBorder="1"/>
    <xf numFmtId="0" fontId="1" fillId="0" borderId="25" xfId="0" applyFont="1" applyBorder="1" applyAlignment="1">
      <alignment vertical="center"/>
    </xf>
    <xf numFmtId="0" fontId="2" fillId="3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/>
    </xf>
    <xf numFmtId="0" fontId="1" fillId="6" borderId="4" xfId="0" applyFont="1" applyFill="1" applyBorder="1" applyAlignment="1">
      <alignment vertical="center"/>
    </xf>
    <xf numFmtId="0" fontId="1" fillId="7" borderId="0" xfId="0" applyFont="1" applyFill="1" applyAlignment="1">
      <alignment horizontal="center" vertical="center" wrapText="1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0" xfId="0" applyFont="1" applyFill="1" applyAlignment="1">
      <alignment horizontal="center" vertical="center" wrapText="1"/>
    </xf>
    <xf numFmtId="0" fontId="5" fillId="0" borderId="5" xfId="0" applyFont="1" applyBorder="1" applyAlignment="1"/>
    <xf numFmtId="0" fontId="2" fillId="4" borderId="8" xfId="0" applyFont="1" applyFill="1" applyBorder="1" applyAlignment="1">
      <alignment horizontal="center"/>
    </xf>
    <xf numFmtId="0" fontId="5" fillId="0" borderId="8" xfId="0" applyFont="1" applyBorder="1" applyAlignment="1"/>
    <xf numFmtId="0" fontId="7" fillId="3" borderId="4" xfId="0" applyFont="1" applyFill="1" applyBorder="1" applyAlignment="1"/>
    <xf numFmtId="0" fontId="5" fillId="0" borderId="13" xfId="0" applyFont="1" applyBorder="1" applyAlignment="1"/>
    <xf numFmtId="0" fontId="0" fillId="0" borderId="0" xfId="0" applyAlignment="1"/>
    <xf numFmtId="0" fontId="5" fillId="0" borderId="2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0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Recolección Centro Verde JULIO 2021</a:t>
            </a:r>
          </a:p>
        </c:rich>
      </c:tx>
      <c:layout>
        <c:manualLayout>
          <c:xMode val="edge"/>
          <c:yMode val="edge"/>
          <c:x val="3.7583333333333337E-2"/>
          <c:y val="4.460916442048517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39FF0"/>
              </a:solidFill>
            </c:spPr>
            <c:extLst>
              <c:ext xmlns:c16="http://schemas.microsoft.com/office/drawing/2014/chart" uri="{C3380CC4-5D6E-409C-BE32-E72D297353CC}">
                <c16:uniqueId val="{00000001-CD17-4054-BDC2-DA45D065BEBE}"/>
              </c:ext>
            </c:extLst>
          </c:dPt>
          <c:cat>
            <c:strRef>
              <c:f>'JULIO |21'!$E$2:$I$2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'JULIO |21'!$E$3:$I$3</c:f>
              <c:numCache>
                <c:formatCode>General</c:formatCode>
                <c:ptCount val="5"/>
                <c:pt idx="0">
                  <c:v>1203</c:v>
                </c:pt>
                <c:pt idx="1">
                  <c:v>7200</c:v>
                </c:pt>
                <c:pt idx="4">
                  <c:v>21873.5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7-4054-BDC2-DA45D065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Detalles de Residuos Reciclables DICIEMBRE 2021</a:t>
            </a:r>
          </a:p>
        </c:rich>
      </c:tx>
      <c:layout>
        <c:manualLayout>
          <c:xMode val="edge"/>
          <c:yMode val="edge"/>
          <c:x val="2.8699551569506727E-2"/>
          <c:y val="0.05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174-42D4-913C-A581844DF804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A174-42D4-913C-A581844DF804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A174-42D4-913C-A581844DF804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A174-42D4-913C-A581844DF804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A174-42D4-913C-A581844DF804}"/>
              </c:ext>
            </c:extLst>
          </c:dPt>
          <c:cat>
            <c:strRef>
              <c:f>'DICIEMBRE |21'!$A$3:$A$7</c:f>
              <c:strCache>
                <c:ptCount val="5"/>
                <c:pt idx="0">
                  <c:v>Vidrio</c:v>
                </c:pt>
                <c:pt idx="1">
                  <c:v>Plastico quema</c:v>
                </c:pt>
                <c:pt idx="2">
                  <c:v>PET color</c:v>
                </c:pt>
                <c:pt idx="3">
                  <c:v>PET cristal</c:v>
                </c:pt>
                <c:pt idx="4">
                  <c:v>Cartón </c:v>
                </c:pt>
              </c:strCache>
            </c:strRef>
          </c:cat>
          <c:val>
            <c:numRef>
              <c:f>'DICIEMBRE |21'!$B$3:$B$7</c:f>
              <c:numCache>
                <c:formatCode>General</c:formatCode>
                <c:ptCount val="5"/>
                <c:pt idx="0">
                  <c:v>4060</c:v>
                </c:pt>
                <c:pt idx="1">
                  <c:v>490</c:v>
                </c:pt>
                <c:pt idx="2">
                  <c:v>160</c:v>
                </c:pt>
                <c:pt idx="3">
                  <c:v>1070</c:v>
                </c:pt>
                <c:pt idx="4">
                  <c:v>7430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74-42D4-913C-A581844DF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Diciembre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83C6-45A2-98B1-2511712A9183}"/>
              </c:ext>
            </c:extLst>
          </c:dPt>
          <c:cat>
            <c:strRef>
              <c:f>'DICIEMBRE |21'!$F$1:$H$1</c:f>
              <c:strCache>
                <c:ptCount val="3"/>
                <c:pt idx="0">
                  <c:v>Plástico</c:v>
                </c:pt>
                <c:pt idx="1">
                  <c:v>Cartón</c:v>
                </c:pt>
                <c:pt idx="2">
                  <c:v>Vidrio</c:v>
                </c:pt>
              </c:strCache>
            </c:strRef>
          </c:cat>
          <c:val>
            <c:numRef>
              <c:f>'DICIEMBRE |21'!$F$2:$H$2</c:f>
              <c:numCache>
                <c:formatCode>General</c:formatCode>
                <c:ptCount val="3"/>
                <c:pt idx="0">
                  <c:v>1720</c:v>
                </c:pt>
                <c:pt idx="1">
                  <c:v>7430</c:v>
                </c:pt>
                <c:pt idx="2">
                  <c:v>4060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C6-45A2-98B1-2511712A9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Residuos Reciclables ENERO´22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F187-43BB-BB77-C01A3A5C26A7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F187-43BB-BB77-C01A3A5C26A7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F187-43BB-BB77-C01A3A5C26A7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F187-43BB-BB77-C01A3A5C26A7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F187-43BB-BB77-C01A3A5C26A7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F187-43BB-BB77-C01A3A5C26A7}"/>
              </c:ext>
            </c:extLst>
          </c:dPt>
          <c:cat>
            <c:strRef>
              <c:f>'ENERO | 22'!$A$3:$A$8</c:f>
              <c:strCache>
                <c:ptCount val="6"/>
                <c:pt idx="0">
                  <c:v>Cartón </c:v>
                </c:pt>
                <c:pt idx="1">
                  <c:v>PET Verde</c:v>
                </c:pt>
                <c:pt idx="2">
                  <c:v>Vidrio mezcla</c:v>
                </c:pt>
                <c:pt idx="3">
                  <c:v>Papel - planillas blancas</c:v>
                </c:pt>
                <c:pt idx="4">
                  <c:v>Plastico quema</c:v>
                </c:pt>
                <c:pt idx="5">
                  <c:v>PET blanco</c:v>
                </c:pt>
              </c:strCache>
            </c:strRef>
          </c:cat>
          <c:val>
            <c:numRef>
              <c:f>'ENERO | 22'!$B$3:$B$8</c:f>
              <c:numCache>
                <c:formatCode>General</c:formatCode>
                <c:ptCount val="6"/>
                <c:pt idx="0">
                  <c:v>5320</c:v>
                </c:pt>
                <c:pt idx="1">
                  <c:v>80</c:v>
                </c:pt>
                <c:pt idx="2">
                  <c:v>3060</c:v>
                </c:pt>
                <c:pt idx="3">
                  <c:v>310</c:v>
                </c:pt>
                <c:pt idx="4">
                  <c:v>200</c:v>
                </c:pt>
                <c:pt idx="5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87-43BB-BB77-C01A3A5C2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Enero´22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D3B-4C98-92EA-231E691D498E}"/>
              </c:ext>
            </c:extLst>
          </c:dPt>
          <c:cat>
            <c:strRef>
              <c:f>'ENERO | 22'!$E$1:$H$1</c:f>
              <c:strCache>
                <c:ptCount val="4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</c:strCache>
            </c:strRef>
          </c:cat>
          <c:val>
            <c:numRef>
              <c:f>'ENERO | 22'!$E$2:$H$2</c:f>
              <c:numCache>
                <c:formatCode>General</c:formatCode>
                <c:ptCount val="4"/>
                <c:pt idx="0">
                  <c:v>1080</c:v>
                </c:pt>
                <c:pt idx="1">
                  <c:v>5320</c:v>
                </c:pt>
                <c:pt idx="2">
                  <c:v>310</c:v>
                </c:pt>
                <c:pt idx="3">
                  <c:v>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3B-4C98-92EA-231E691D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de Residuos Reciclables FEBRERO´22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3E5-4583-9438-28BCE905B78A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3E5-4583-9438-28BCE905B78A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3E5-4583-9438-28BCE905B78A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3E5-4583-9438-28BCE905B78A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3E5-4583-9438-28BCE905B78A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3E5-4583-9438-28BCE905B78A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33E5-4583-9438-28BCE905B78A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33E5-4583-9438-28BCE905B78A}"/>
              </c:ext>
            </c:extLst>
          </c:dPt>
          <c:cat>
            <c:strRef>
              <c:f>'FEBRERO |22'!$A$3:$A$10</c:f>
              <c:strCache>
                <c:ptCount val="8"/>
                <c:pt idx="0">
                  <c:v>Carton </c:v>
                </c:pt>
                <c:pt idx="1">
                  <c:v>PET Blanco</c:v>
                </c:pt>
                <c:pt idx="2">
                  <c:v>PET Verde</c:v>
                </c:pt>
                <c:pt idx="3">
                  <c:v>Vidrio mezcla</c:v>
                </c:pt>
                <c:pt idx="4">
                  <c:v>Plastico quema</c:v>
                </c:pt>
                <c:pt idx="5">
                  <c:v>Carter</c:v>
                </c:pt>
                <c:pt idx="6">
                  <c:v>Lata</c:v>
                </c:pt>
                <c:pt idx="7">
                  <c:v>Planillas Blancas</c:v>
                </c:pt>
              </c:strCache>
            </c:strRef>
          </c:cat>
          <c:val>
            <c:numRef>
              <c:f>'FEBRERO |22'!$B$3:$B$10</c:f>
              <c:numCache>
                <c:formatCode>General</c:formatCode>
                <c:ptCount val="8"/>
                <c:pt idx="0">
                  <c:v>8860</c:v>
                </c:pt>
                <c:pt idx="1">
                  <c:v>910</c:v>
                </c:pt>
                <c:pt idx="2">
                  <c:v>110</c:v>
                </c:pt>
                <c:pt idx="3">
                  <c:v>5340</c:v>
                </c:pt>
                <c:pt idx="4">
                  <c:v>320</c:v>
                </c:pt>
                <c:pt idx="5">
                  <c:v>363.5</c:v>
                </c:pt>
                <c:pt idx="6">
                  <c:v>141</c:v>
                </c:pt>
                <c:pt idx="7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3E5-4583-9438-28BCE905B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FEBRERO´22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D53-417E-8AAC-1BFE9900108C}"/>
              </c:ext>
            </c:extLst>
          </c:dPt>
          <c:cat>
            <c:strRef>
              <c:f>'FEBRERO |22'!$F$1:$J$1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'FEBRERO |22'!$F$2:$J$2</c:f>
              <c:numCache>
                <c:formatCode>General</c:formatCode>
                <c:ptCount val="5"/>
                <c:pt idx="0">
                  <c:v>1340</c:v>
                </c:pt>
                <c:pt idx="1">
                  <c:v>8860</c:v>
                </c:pt>
                <c:pt idx="2">
                  <c:v>880</c:v>
                </c:pt>
                <c:pt idx="3">
                  <c:v>5340</c:v>
                </c:pt>
                <c:pt idx="4">
                  <c:v>504.5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3-417E-8AAC-1BFE9900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residuos reciclables Marzo´22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1B18-447E-9126-C0300CB6E57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1B18-447E-9126-C0300CB6E57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1B18-447E-9126-C0300CB6E57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1B18-447E-9126-C0300CB6E57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1B18-447E-9126-C0300CB6E57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1B18-447E-9126-C0300CB6E57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1B18-447E-9126-C0300CB6E57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1B18-447E-9126-C0300CB6E57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1B18-447E-9126-C0300CB6E571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1B18-447E-9126-C0300CB6E571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1B18-447E-9126-C0300CB6E571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1B18-447E-9126-C0300CB6E571}"/>
              </c:ext>
            </c:extLst>
          </c:dPt>
          <c:cat>
            <c:strRef>
              <c:f>'MARZO |22'!$A$3:$A$14</c:f>
              <c:strCache>
                <c:ptCount val="12"/>
                <c:pt idx="0">
                  <c:v>Carter</c:v>
                </c:pt>
                <c:pt idx="1">
                  <c:v>Aluminio</c:v>
                </c:pt>
                <c:pt idx="2">
                  <c:v>Planillas blancas</c:v>
                </c:pt>
                <c:pt idx="3">
                  <c:v>PET Blanco</c:v>
                </c:pt>
                <c:pt idx="4">
                  <c:v>Plastico quema</c:v>
                </c:pt>
                <c:pt idx="5">
                  <c:v>PET Verde</c:v>
                </c:pt>
                <c:pt idx="6">
                  <c:v>Cartón</c:v>
                </c:pt>
                <c:pt idx="7">
                  <c:v>Vidrio mezcla</c:v>
                </c:pt>
                <c:pt idx="8">
                  <c:v>Archivo color</c:v>
                </c:pt>
                <c:pt idx="9">
                  <c:v>Chatarra liviana</c:v>
                </c:pt>
                <c:pt idx="10">
                  <c:v>Perfil</c:v>
                </c:pt>
                <c:pt idx="11">
                  <c:v>Lata</c:v>
                </c:pt>
              </c:strCache>
            </c:strRef>
          </c:cat>
          <c:val>
            <c:numRef>
              <c:f>'MARZO |22'!$B$3:$B$14</c:f>
              <c:numCache>
                <c:formatCode>General</c:formatCode>
                <c:ptCount val="12"/>
                <c:pt idx="0">
                  <c:v>263</c:v>
                </c:pt>
                <c:pt idx="1">
                  <c:v>182</c:v>
                </c:pt>
                <c:pt idx="2">
                  <c:v>1894</c:v>
                </c:pt>
                <c:pt idx="3">
                  <c:v>750</c:v>
                </c:pt>
                <c:pt idx="4">
                  <c:v>550</c:v>
                </c:pt>
                <c:pt idx="5">
                  <c:v>240</c:v>
                </c:pt>
                <c:pt idx="6">
                  <c:v>5360</c:v>
                </c:pt>
                <c:pt idx="7">
                  <c:v>3300</c:v>
                </c:pt>
                <c:pt idx="8">
                  <c:v>870</c:v>
                </c:pt>
                <c:pt idx="9">
                  <c:v>1140</c:v>
                </c:pt>
                <c:pt idx="10">
                  <c:v>2500</c:v>
                </c:pt>
                <c:pt idx="11">
                  <c:v>135.5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B18-447E-9126-C0300CB6E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Marzo´22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675-491B-B740-E97AE47458E6}"/>
              </c:ext>
            </c:extLst>
          </c:dPt>
          <c:cat>
            <c:strRef>
              <c:f>'MARZO |22'!$F$1:$K$1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'MARZO |22'!$F$2:$K$2</c:f>
              <c:numCache>
                <c:formatCode>General</c:formatCode>
                <c:ptCount val="6"/>
                <c:pt idx="0">
                  <c:v>1540</c:v>
                </c:pt>
                <c:pt idx="1">
                  <c:v>5360</c:v>
                </c:pt>
                <c:pt idx="2">
                  <c:v>2764</c:v>
                </c:pt>
                <c:pt idx="3">
                  <c:v>3300</c:v>
                </c:pt>
                <c:pt idx="4">
                  <c:v>4220.5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75-491B-B740-E97AE4745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residuos reciclables Abril´22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661-491E-A389-A7D567B01E1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661-491E-A389-A7D567B01E1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661-491E-A389-A7D567B01E1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661-491E-A389-A7D567B01E1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0661-491E-A389-A7D567B01E1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0661-491E-A389-A7D567B01E1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0661-491E-A389-A7D567B01E1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0661-491E-A389-A7D567B01E1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0661-491E-A389-A7D567B01E12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0661-491E-A389-A7D567B01E12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0661-491E-A389-A7D567B01E12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0661-491E-A389-A7D567B01E12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0661-491E-A389-A7D567B01E12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0661-491E-A389-A7D567B01E12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0661-491E-A389-A7D567B01E12}"/>
              </c:ext>
            </c:extLst>
          </c:dPt>
          <c:dPt>
            <c:idx val="15"/>
            <c:bubble3D val="0"/>
            <c:spPr>
              <a:solidFill>
                <a:srgbClr val="AEDCBA"/>
              </a:solidFill>
            </c:spPr>
            <c:extLst>
              <c:ext xmlns:c16="http://schemas.microsoft.com/office/drawing/2014/chart" uri="{C3380CC4-5D6E-409C-BE32-E72D297353CC}">
                <c16:uniqueId val="{0000001F-0661-491E-A389-A7D567B01E12}"/>
              </c:ext>
            </c:extLst>
          </c:dPt>
          <c:cat>
            <c:strRef>
              <c:f>'ABRIL |22'!$A$3:$A$18</c:f>
              <c:strCache>
                <c:ptCount val="16"/>
                <c:pt idx="0">
                  <c:v>Carter</c:v>
                </c:pt>
                <c:pt idx="1">
                  <c:v>Carton</c:v>
                </c:pt>
                <c:pt idx="2">
                  <c:v>Lata</c:v>
                </c:pt>
                <c:pt idx="3">
                  <c:v>Acero inox</c:v>
                </c:pt>
                <c:pt idx="4">
                  <c:v>Nylon Strech</c:v>
                </c:pt>
                <c:pt idx="5">
                  <c:v>Chatarra liviana</c:v>
                </c:pt>
                <c:pt idx="6">
                  <c:v>Hojalata</c:v>
                </c:pt>
                <c:pt idx="7">
                  <c:v>Archivo color </c:v>
                </c:pt>
                <c:pt idx="8">
                  <c:v>Planillas blancas</c:v>
                </c:pt>
                <c:pt idx="9">
                  <c:v>Plastico quema </c:v>
                </c:pt>
                <c:pt idx="10">
                  <c:v>PET Blanco</c:v>
                </c:pt>
                <c:pt idx="11">
                  <c:v>Vidrio mezcla</c:v>
                </c:pt>
                <c:pt idx="12">
                  <c:v>Botella cervez/"porron"</c:v>
                </c:pt>
                <c:pt idx="13">
                  <c:v>PET Verde</c:v>
                </c:pt>
                <c:pt idx="14">
                  <c:v>Aluminio</c:v>
                </c:pt>
                <c:pt idx="15">
                  <c:v>Perfil</c:v>
                </c:pt>
              </c:strCache>
            </c:strRef>
          </c:cat>
          <c:val>
            <c:numRef>
              <c:f>'ABRIL |22'!$B$3:$B$18</c:f>
              <c:numCache>
                <c:formatCode>General</c:formatCode>
                <c:ptCount val="16"/>
                <c:pt idx="0">
                  <c:v>240.5</c:v>
                </c:pt>
                <c:pt idx="1">
                  <c:v>9460</c:v>
                </c:pt>
                <c:pt idx="2">
                  <c:v>50</c:v>
                </c:pt>
                <c:pt idx="3">
                  <c:v>27.5</c:v>
                </c:pt>
                <c:pt idx="4">
                  <c:v>1040</c:v>
                </c:pt>
                <c:pt idx="5">
                  <c:v>560</c:v>
                </c:pt>
                <c:pt idx="6">
                  <c:v>400</c:v>
                </c:pt>
                <c:pt idx="7">
                  <c:v>1800</c:v>
                </c:pt>
                <c:pt idx="8">
                  <c:v>1370</c:v>
                </c:pt>
                <c:pt idx="9">
                  <c:v>535.5</c:v>
                </c:pt>
                <c:pt idx="10">
                  <c:v>1240</c:v>
                </c:pt>
                <c:pt idx="11">
                  <c:v>5245</c:v>
                </c:pt>
                <c:pt idx="12">
                  <c:v>11565</c:v>
                </c:pt>
                <c:pt idx="13">
                  <c:v>40</c:v>
                </c:pt>
                <c:pt idx="14">
                  <c:v>91</c:v>
                </c:pt>
                <c:pt idx="15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661-491E-A389-A7D567B0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Abril´22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F3A-46FF-A5AE-305BE2B8ACE0}"/>
              </c:ext>
            </c:extLst>
          </c:dPt>
          <c:cat>
            <c:strRef>
              <c:f>'ABRIL |22'!$E$1:$J$1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'ABRIL |22'!$E$2:$J$2</c:f>
              <c:numCache>
                <c:formatCode>General</c:formatCode>
                <c:ptCount val="6"/>
                <c:pt idx="0">
                  <c:v>2855.5</c:v>
                </c:pt>
                <c:pt idx="1">
                  <c:v>9460</c:v>
                </c:pt>
                <c:pt idx="2">
                  <c:v>3170</c:v>
                </c:pt>
                <c:pt idx="3">
                  <c:v>16810</c:v>
                </c:pt>
                <c:pt idx="4">
                  <c:v>1381.5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A-46FF-A5AE-305BE2B8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Detalle de Residuos Reciclables JULIO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39FF0"/>
              </a:solidFill>
            </c:spPr>
            <c:extLst>
              <c:ext xmlns:c16="http://schemas.microsoft.com/office/drawing/2014/chart" uri="{C3380CC4-5D6E-409C-BE32-E72D297353CC}">
                <c16:uniqueId val="{00000001-AAB9-479E-A5F7-CAE2608569DA}"/>
              </c:ext>
            </c:extLst>
          </c:dPt>
          <c:dPt>
            <c:idx val="1"/>
            <c:bubble3D val="0"/>
            <c:spPr>
              <a:solidFill>
                <a:srgbClr val="6D9EEB"/>
              </a:solidFill>
            </c:spPr>
            <c:extLst>
              <c:ext xmlns:c16="http://schemas.microsoft.com/office/drawing/2014/chart" uri="{C3380CC4-5D6E-409C-BE32-E72D297353CC}">
                <c16:uniqueId val="{00000003-AAB9-479E-A5F7-CAE2608569DA}"/>
              </c:ext>
            </c:extLst>
          </c:dPt>
          <c:dPt>
            <c:idx val="2"/>
            <c:bubble3D val="0"/>
            <c:spPr>
              <a:solidFill>
                <a:srgbClr val="FFD966"/>
              </a:solidFill>
            </c:spPr>
            <c:extLst>
              <c:ext xmlns:c16="http://schemas.microsoft.com/office/drawing/2014/chart" uri="{C3380CC4-5D6E-409C-BE32-E72D297353CC}">
                <c16:uniqueId val="{00000005-AAB9-479E-A5F7-CAE2608569DA}"/>
              </c:ext>
            </c:extLst>
          </c:dPt>
          <c:dPt>
            <c:idx val="3"/>
            <c:bubble3D val="0"/>
            <c:spPr>
              <a:solidFill>
                <a:srgbClr val="CCCCCC"/>
              </a:solidFill>
            </c:spPr>
            <c:extLst>
              <c:ext xmlns:c16="http://schemas.microsoft.com/office/drawing/2014/chart" uri="{C3380CC4-5D6E-409C-BE32-E72D297353CC}">
                <c16:uniqueId val="{00000007-AAB9-479E-A5F7-CAE2608569DA}"/>
              </c:ext>
            </c:extLst>
          </c:dPt>
          <c:dPt>
            <c:idx val="4"/>
            <c:bubble3D val="0"/>
            <c:spPr>
              <a:solidFill>
                <a:srgbClr val="3C78D8"/>
              </a:solidFill>
            </c:spPr>
            <c:extLst>
              <c:ext xmlns:c16="http://schemas.microsoft.com/office/drawing/2014/chart" uri="{C3380CC4-5D6E-409C-BE32-E72D297353CC}">
                <c16:uniqueId val="{00000009-AAB9-479E-A5F7-CAE2608569DA}"/>
              </c:ext>
            </c:extLst>
          </c:dPt>
          <c:dPt>
            <c:idx val="5"/>
            <c:bubble3D val="0"/>
            <c:spPr>
              <a:solidFill>
                <a:srgbClr val="E69138"/>
              </a:solidFill>
            </c:spPr>
            <c:extLst>
              <c:ext xmlns:c16="http://schemas.microsoft.com/office/drawing/2014/chart" uri="{C3380CC4-5D6E-409C-BE32-E72D297353CC}">
                <c16:uniqueId val="{0000000B-AAB9-479E-A5F7-CAE2608569DA}"/>
              </c:ext>
            </c:extLst>
          </c:dPt>
          <c:dPt>
            <c:idx val="6"/>
            <c:bubble3D val="0"/>
            <c:spPr>
              <a:solidFill>
                <a:srgbClr val="93C47D"/>
              </a:solidFill>
            </c:spPr>
            <c:extLst>
              <c:ext xmlns:c16="http://schemas.microsoft.com/office/drawing/2014/chart" uri="{C3380CC4-5D6E-409C-BE32-E72D297353CC}">
                <c16:uniqueId val="{0000000D-AAB9-479E-A5F7-CAE2608569DA}"/>
              </c:ext>
            </c:extLst>
          </c:dPt>
          <c:cat>
            <c:strRef>
              <c:f>'JULIO |21'!$A$3:$A$9</c:f>
              <c:strCache>
                <c:ptCount val="7"/>
                <c:pt idx="0">
                  <c:v>Plástico</c:v>
                </c:pt>
                <c:pt idx="1">
                  <c:v>Nylon</c:v>
                </c:pt>
                <c:pt idx="2">
                  <c:v>Cartón</c:v>
                </c:pt>
                <c:pt idx="3">
                  <c:v>Papel aluminio</c:v>
                </c:pt>
                <c:pt idx="4">
                  <c:v>Vidrio</c:v>
                </c:pt>
                <c:pt idx="5">
                  <c:v>Cobre</c:v>
                </c:pt>
                <c:pt idx="6">
                  <c:v>Latas</c:v>
                </c:pt>
              </c:strCache>
            </c:strRef>
          </c:cat>
          <c:val>
            <c:numRef>
              <c:f>'JULIO |21'!$B$3:$B$9</c:f>
              <c:numCache>
                <c:formatCode>General</c:formatCode>
                <c:ptCount val="7"/>
                <c:pt idx="0">
                  <c:v>0</c:v>
                </c:pt>
                <c:pt idx="1">
                  <c:v>1203</c:v>
                </c:pt>
                <c:pt idx="2">
                  <c:v>7200</c:v>
                </c:pt>
                <c:pt idx="3">
                  <c:v>20810</c:v>
                </c:pt>
                <c:pt idx="4">
                  <c:v>0</c:v>
                </c:pt>
                <c:pt idx="5">
                  <c:v>258.5</c:v>
                </c:pt>
                <c:pt idx="6">
                  <c:v>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B9-479E-A5F7-CAE260856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t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Detalles de Residuos Reciclables MAYO'22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8209-41DF-A96F-E1EEEE2456F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8209-41DF-A96F-E1EEEE2456F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8209-41DF-A96F-E1EEEE2456F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8209-41DF-A96F-E1EEEE2456F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8209-41DF-A96F-E1EEEE2456F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8209-41DF-A96F-E1EEEE2456F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8209-41DF-A96F-E1EEEE2456F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8209-41DF-A96F-E1EEEE2456F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8209-41DF-A96F-E1EEEE2456F1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8209-41DF-A96F-E1EEEE2456F1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8209-41DF-A96F-E1EEEE2456F1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8209-41DF-A96F-E1EEEE2456F1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8209-41DF-A96F-E1EEEE2456F1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8209-41DF-A96F-E1EEEE2456F1}"/>
              </c:ext>
            </c:extLst>
          </c:dPt>
          <c:cat>
            <c:strRef>
              <c:f>'MAYO |22'!$A$3:$A$16</c:f>
              <c:strCache>
                <c:ptCount val="14"/>
                <c:pt idx="0">
                  <c:v>Cartón</c:v>
                </c:pt>
                <c:pt idx="1">
                  <c:v>Carton de segunda</c:v>
                </c:pt>
                <c:pt idx="2">
                  <c:v>Papel Blanco</c:v>
                </c:pt>
                <c:pt idx="3">
                  <c:v>Papel/Archivo Color</c:v>
                </c:pt>
                <c:pt idx="4">
                  <c:v>Aluminio</c:v>
                </c:pt>
                <c:pt idx="5">
                  <c:v>Cobre</c:v>
                </c:pt>
                <c:pt idx="6">
                  <c:v>PET Verde</c:v>
                </c:pt>
                <c:pt idx="7">
                  <c:v>PET Cristal - Blanco </c:v>
                </c:pt>
                <c:pt idx="8">
                  <c:v>PET Aceite/Plastico quema </c:v>
                </c:pt>
                <c:pt idx="9">
                  <c:v>Perfil</c:v>
                </c:pt>
                <c:pt idx="10">
                  <c:v>Chatarra liviana</c:v>
                </c:pt>
                <c:pt idx="11">
                  <c:v>Nylon Strech</c:v>
                </c:pt>
                <c:pt idx="12">
                  <c:v>Botella vidrio (porron)</c:v>
                </c:pt>
                <c:pt idx="13">
                  <c:v>Vidrio mezcla</c:v>
                </c:pt>
              </c:strCache>
            </c:strRef>
          </c:cat>
          <c:val>
            <c:numRef>
              <c:f>'MAYO |22'!$B$3:$B$16</c:f>
              <c:numCache>
                <c:formatCode>General</c:formatCode>
                <c:ptCount val="14"/>
                <c:pt idx="0">
                  <c:v>9776</c:v>
                </c:pt>
                <c:pt idx="1">
                  <c:v>198</c:v>
                </c:pt>
                <c:pt idx="2">
                  <c:v>150</c:v>
                </c:pt>
                <c:pt idx="3">
                  <c:v>716</c:v>
                </c:pt>
                <c:pt idx="4">
                  <c:v>112.5</c:v>
                </c:pt>
                <c:pt idx="5">
                  <c:v>20</c:v>
                </c:pt>
                <c:pt idx="6">
                  <c:v>121</c:v>
                </c:pt>
                <c:pt idx="7">
                  <c:v>2229</c:v>
                </c:pt>
                <c:pt idx="8">
                  <c:v>100</c:v>
                </c:pt>
                <c:pt idx="9">
                  <c:v>11</c:v>
                </c:pt>
                <c:pt idx="10">
                  <c:v>220</c:v>
                </c:pt>
                <c:pt idx="11">
                  <c:v>810</c:v>
                </c:pt>
                <c:pt idx="12">
                  <c:v>1840</c:v>
                </c:pt>
                <c:pt idx="13">
                  <c:v>1790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209-41DF-A96F-E1EEEE245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MAYO´22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30D-4906-9CCA-48F991304A24}"/>
              </c:ext>
            </c:extLst>
          </c:dPt>
          <c:cat>
            <c:strRef>
              <c:f>'MAYO |22'!$E$1:$I$1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'MAYO |22'!$E$2:$I$2</c:f>
              <c:numCache>
                <c:formatCode>General</c:formatCode>
                <c:ptCount val="5"/>
                <c:pt idx="0">
                  <c:v>3260</c:v>
                </c:pt>
                <c:pt idx="1">
                  <c:v>9974</c:v>
                </c:pt>
                <c:pt idx="2">
                  <c:v>866</c:v>
                </c:pt>
                <c:pt idx="3">
                  <c:v>3630</c:v>
                </c:pt>
                <c:pt idx="4">
                  <c:v>363.5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D-4906-9CCA-48F991304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JUNIO´22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A4D1-4096-B586-30A2134717B0}"/>
              </c:ext>
            </c:extLst>
          </c:dPt>
          <c:cat>
            <c:strRef>
              <c:f>'JUNIO |22'!$E$1:$J$1</c:f>
              <c:strCache>
                <c:ptCount val="6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  <c:pt idx="5">
                  <c:v>Telgopor</c:v>
                </c:pt>
              </c:strCache>
            </c:strRef>
          </c:cat>
          <c:val>
            <c:numRef>
              <c:f>'JUNIO |22'!$E$2:$J$2</c:f>
              <c:numCache>
                <c:formatCode>General</c:formatCode>
                <c:ptCount val="6"/>
                <c:pt idx="0">
                  <c:v>2387.5</c:v>
                </c:pt>
                <c:pt idx="1">
                  <c:v>5050</c:v>
                </c:pt>
                <c:pt idx="2">
                  <c:v>4648.5</c:v>
                </c:pt>
                <c:pt idx="3">
                  <c:v>7829</c:v>
                </c:pt>
                <c:pt idx="4">
                  <c:v>660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1-4096-B586-30A213471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200" b="0">
              <a:solidFill>
                <a:srgbClr val="1A1A1A"/>
              </a:solidFill>
              <a:latin typeface="Arial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de Residuos Reciclables Junio´22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E01-4111-A503-5CA40C3E6146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CE01-4111-A503-5CA40C3E6146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CE01-4111-A503-5CA40C3E6146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CE01-4111-A503-5CA40C3E6146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CE01-4111-A503-5CA40C3E6146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CE01-4111-A503-5CA40C3E6146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CE01-4111-A503-5CA40C3E6146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CE01-4111-A503-5CA40C3E6146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CE01-4111-A503-5CA40C3E6146}"/>
              </c:ext>
            </c:extLst>
          </c:dPt>
          <c:cat>
            <c:strRef>
              <c:f>'JUNIO |22'!$A$3:$A$11</c:f>
              <c:strCache>
                <c:ptCount val="9"/>
                <c:pt idx="0">
                  <c:v>Vidrio mezcla</c:v>
                </c:pt>
                <c:pt idx="1">
                  <c:v>Papel Color </c:v>
                </c:pt>
                <c:pt idx="2">
                  <c:v>Papel Blanco</c:v>
                </c:pt>
                <c:pt idx="3">
                  <c:v>Cartón </c:v>
                </c:pt>
                <c:pt idx="4">
                  <c:v>PET Blanco</c:v>
                </c:pt>
                <c:pt idx="5">
                  <c:v>PET Verde</c:v>
                </c:pt>
                <c:pt idx="6">
                  <c:v>Nylon Strech</c:v>
                </c:pt>
                <c:pt idx="7">
                  <c:v>Chatarra liviana</c:v>
                </c:pt>
                <c:pt idx="8">
                  <c:v>Telgopor</c:v>
                </c:pt>
              </c:strCache>
            </c:strRef>
          </c:cat>
          <c:val>
            <c:numRef>
              <c:f>'JUNIO |22'!$B$3:$B$11</c:f>
              <c:numCache>
                <c:formatCode>General</c:formatCode>
                <c:ptCount val="9"/>
                <c:pt idx="0">
                  <c:v>7829</c:v>
                </c:pt>
                <c:pt idx="1">
                  <c:v>920</c:v>
                </c:pt>
                <c:pt idx="2">
                  <c:v>3728.5</c:v>
                </c:pt>
                <c:pt idx="3">
                  <c:v>5050</c:v>
                </c:pt>
                <c:pt idx="4">
                  <c:v>370</c:v>
                </c:pt>
                <c:pt idx="5">
                  <c:v>50</c:v>
                </c:pt>
                <c:pt idx="6">
                  <c:v>1967.5</c:v>
                </c:pt>
                <c:pt idx="7">
                  <c:v>660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E01-4111-A503-5CA40C3E6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de Residuos Reciclables Julio´22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DBC6-48E6-B9B0-518AC6448CC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DBC6-48E6-B9B0-518AC6448CC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DBC6-48E6-B9B0-518AC6448CC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DBC6-48E6-B9B0-518AC6448CC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DBC6-48E6-B9B0-518AC6448CC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DBC6-48E6-B9B0-518AC6448CC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DBC6-48E6-B9B0-518AC6448CC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DBC6-48E6-B9B0-518AC6448CC0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DBC6-48E6-B9B0-518AC6448CC0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DBC6-48E6-B9B0-518AC6448CC0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DBC6-48E6-B9B0-518AC6448CC0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DBC6-48E6-B9B0-518AC6448CC0}"/>
              </c:ext>
            </c:extLst>
          </c:dPt>
          <c:cat>
            <c:strRef>
              <c:f>'JULIO |22'!$A$3:$A$14</c:f>
              <c:strCache>
                <c:ptCount val="12"/>
                <c:pt idx="0">
                  <c:v>Papel Blanco</c:v>
                </c:pt>
                <c:pt idx="1">
                  <c:v>Telgopor </c:v>
                </c:pt>
                <c:pt idx="2">
                  <c:v>Aluminio</c:v>
                </c:pt>
                <c:pt idx="3">
                  <c:v>Cartón de 1ra</c:v>
                </c:pt>
                <c:pt idx="4">
                  <c:v>Cartón de 2da </c:v>
                </c:pt>
                <c:pt idx="5">
                  <c:v>Vidrio</c:v>
                </c:pt>
                <c:pt idx="6">
                  <c:v>Chatarra liviana</c:v>
                </c:pt>
                <c:pt idx="7">
                  <c:v>PET blanco</c:v>
                </c:pt>
                <c:pt idx="8">
                  <c:v>Plastico</c:v>
                </c:pt>
                <c:pt idx="9">
                  <c:v>Perfil</c:v>
                </c:pt>
                <c:pt idx="10">
                  <c:v>Acero Inoxidable</c:v>
                </c:pt>
                <c:pt idx="11">
                  <c:v>Nylon </c:v>
                </c:pt>
              </c:strCache>
            </c:strRef>
          </c:cat>
          <c:val>
            <c:numRef>
              <c:f>'JULIO |22'!$B$3:$B$14</c:f>
              <c:numCache>
                <c:formatCode>General</c:formatCode>
                <c:ptCount val="12"/>
                <c:pt idx="0">
                  <c:v>5183</c:v>
                </c:pt>
                <c:pt idx="1">
                  <c:v>35</c:v>
                </c:pt>
                <c:pt idx="2">
                  <c:v>140</c:v>
                </c:pt>
                <c:pt idx="3">
                  <c:v>3220</c:v>
                </c:pt>
                <c:pt idx="4">
                  <c:v>1220</c:v>
                </c:pt>
                <c:pt idx="5">
                  <c:v>2516</c:v>
                </c:pt>
                <c:pt idx="6">
                  <c:v>900</c:v>
                </c:pt>
                <c:pt idx="7">
                  <c:v>550</c:v>
                </c:pt>
                <c:pt idx="8">
                  <c:v>750</c:v>
                </c:pt>
                <c:pt idx="9">
                  <c:v>145</c:v>
                </c:pt>
                <c:pt idx="10">
                  <c:v>193.5</c:v>
                </c:pt>
                <c:pt idx="11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BC6-48E6-B9B0-518AC6448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Julio´22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E837-4C61-9D77-1EAF6E52D8E2}"/>
              </c:ext>
            </c:extLst>
          </c:dPt>
          <c:cat>
            <c:strRef>
              <c:f>'JULIO |22'!$E$1:$J$1</c:f>
              <c:strCache>
                <c:ptCount val="6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  <c:pt idx="5">
                  <c:v>Telgopor</c:v>
                </c:pt>
              </c:strCache>
            </c:strRef>
          </c:cat>
          <c:val>
            <c:numRef>
              <c:f>'JULIO |22'!$E$2:$J$2</c:f>
              <c:numCache>
                <c:formatCode>General</c:formatCode>
                <c:ptCount val="6"/>
                <c:pt idx="0">
                  <c:v>2442</c:v>
                </c:pt>
                <c:pt idx="1">
                  <c:v>4440</c:v>
                </c:pt>
                <c:pt idx="2">
                  <c:v>5183</c:v>
                </c:pt>
                <c:pt idx="3">
                  <c:v>2516</c:v>
                </c:pt>
                <c:pt idx="4">
                  <c:v>1378.5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37-4C61-9D77-1EAF6E52D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de Residuos Reciclables AGOSTO´22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7A0-469A-806D-0F16D26B8F4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67A0-469A-806D-0F16D26B8F4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67A0-469A-806D-0F16D26B8F4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67A0-469A-806D-0F16D26B8F4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67A0-469A-806D-0F16D26B8F4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67A0-469A-806D-0F16D26B8F4D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67A0-469A-806D-0F16D26B8F4D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67A0-469A-806D-0F16D26B8F4D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67A0-469A-806D-0F16D26B8F4D}"/>
              </c:ext>
            </c:extLst>
          </c:dPt>
          <c:cat>
            <c:strRef>
              <c:f>'AGOSTO |22'!$A$3:$A$11</c:f>
              <c:strCache>
                <c:ptCount val="9"/>
                <c:pt idx="0">
                  <c:v>Papel Blanco</c:v>
                </c:pt>
                <c:pt idx="1">
                  <c:v>Papel Color</c:v>
                </c:pt>
                <c:pt idx="2">
                  <c:v>PET Blanco </c:v>
                </c:pt>
                <c:pt idx="3">
                  <c:v>PET Verde</c:v>
                </c:pt>
                <c:pt idx="4">
                  <c:v>Cartón de 1ra</c:v>
                </c:pt>
                <c:pt idx="5">
                  <c:v>Cartón de 2da</c:v>
                </c:pt>
                <c:pt idx="6">
                  <c:v>Nylon</c:v>
                </c:pt>
                <c:pt idx="7">
                  <c:v>Vidrio</c:v>
                </c:pt>
                <c:pt idx="8">
                  <c:v>Aluminio</c:v>
                </c:pt>
              </c:strCache>
            </c:strRef>
          </c:cat>
          <c:val>
            <c:numRef>
              <c:f>'AGOSTO |22'!$B$3:$B$11</c:f>
              <c:numCache>
                <c:formatCode>General</c:formatCode>
                <c:ptCount val="9"/>
                <c:pt idx="0">
                  <c:v>5196</c:v>
                </c:pt>
                <c:pt idx="1">
                  <c:v>319.5</c:v>
                </c:pt>
                <c:pt idx="2">
                  <c:v>590</c:v>
                </c:pt>
                <c:pt idx="3">
                  <c:v>100</c:v>
                </c:pt>
                <c:pt idx="4">
                  <c:v>3264</c:v>
                </c:pt>
                <c:pt idx="5">
                  <c:v>466</c:v>
                </c:pt>
                <c:pt idx="6">
                  <c:v>725</c:v>
                </c:pt>
                <c:pt idx="7">
                  <c:v>2145</c:v>
                </c:pt>
                <c:pt idx="8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7A0-469A-806D-0F16D26B8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Agosto´22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BFC3-46C7-A37B-E0578B7C0D59}"/>
              </c:ext>
            </c:extLst>
          </c:dPt>
          <c:cat>
            <c:strRef>
              <c:f>'AGOSTO |22'!$E$1:$I$1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'AGOSTO |22'!$E$2:$I$2</c:f>
              <c:numCache>
                <c:formatCode>General</c:formatCode>
                <c:ptCount val="5"/>
                <c:pt idx="0">
                  <c:v>1415</c:v>
                </c:pt>
                <c:pt idx="1">
                  <c:v>3730</c:v>
                </c:pt>
                <c:pt idx="2">
                  <c:v>5515.5</c:v>
                </c:pt>
                <c:pt idx="3">
                  <c:v>2145</c:v>
                </c:pt>
                <c:pt idx="4">
                  <c:v>1788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3-46C7-A37B-E0578B7C0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de Residuos Reciclables SEPT´22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25A-4DDA-A7B0-128FAD0D992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25A-4DDA-A7B0-128FAD0D992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25A-4DDA-A7B0-128FAD0D992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25A-4DDA-A7B0-128FAD0D992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25A-4DDA-A7B0-128FAD0D992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25A-4DDA-A7B0-128FAD0D992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325A-4DDA-A7B0-128FAD0D992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325A-4DDA-A7B0-128FAD0D9920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325A-4DDA-A7B0-128FAD0D9920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325A-4DDA-A7B0-128FAD0D9920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325A-4DDA-A7B0-128FAD0D9920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325A-4DDA-A7B0-128FAD0D9920}"/>
              </c:ext>
            </c:extLst>
          </c:dPt>
          <c:cat>
            <c:strRef>
              <c:f>'SEPTIEMBRE |22'!$A$3:$A$14</c:f>
              <c:strCache>
                <c:ptCount val="12"/>
                <c:pt idx="0">
                  <c:v>Papel Color</c:v>
                </c:pt>
                <c:pt idx="1">
                  <c:v>Papel Blanco</c:v>
                </c:pt>
                <c:pt idx="2">
                  <c:v>Cartón de 1ra</c:v>
                </c:pt>
                <c:pt idx="3">
                  <c:v>PET Verde</c:v>
                </c:pt>
                <c:pt idx="4">
                  <c:v>PET Cristal</c:v>
                </c:pt>
                <c:pt idx="5">
                  <c:v>Acero inoxidable</c:v>
                </c:pt>
                <c:pt idx="6">
                  <c:v>Vidrio</c:v>
                </c:pt>
                <c:pt idx="7">
                  <c:v>Cobre</c:v>
                </c:pt>
                <c:pt idx="8">
                  <c:v>Aluminio</c:v>
                </c:pt>
                <c:pt idx="9">
                  <c:v>Carter</c:v>
                </c:pt>
                <c:pt idx="10">
                  <c:v>Chatarra</c:v>
                </c:pt>
                <c:pt idx="11">
                  <c:v>Telgopor</c:v>
                </c:pt>
              </c:strCache>
            </c:strRef>
          </c:cat>
          <c:val>
            <c:numRef>
              <c:f>'SEPTIEMBRE |22'!$B$3:$B$14</c:f>
              <c:numCache>
                <c:formatCode>General</c:formatCode>
                <c:ptCount val="12"/>
                <c:pt idx="0">
                  <c:v>1974</c:v>
                </c:pt>
                <c:pt idx="1">
                  <c:v>1351</c:v>
                </c:pt>
                <c:pt idx="2">
                  <c:v>6820</c:v>
                </c:pt>
                <c:pt idx="3">
                  <c:v>486</c:v>
                </c:pt>
                <c:pt idx="4">
                  <c:v>3742</c:v>
                </c:pt>
                <c:pt idx="5">
                  <c:v>4576</c:v>
                </c:pt>
                <c:pt idx="6">
                  <c:v>1299.5</c:v>
                </c:pt>
                <c:pt idx="7">
                  <c:v>28.5</c:v>
                </c:pt>
                <c:pt idx="8">
                  <c:v>51</c:v>
                </c:pt>
                <c:pt idx="9">
                  <c:v>62</c:v>
                </c:pt>
                <c:pt idx="10">
                  <c:v>2640</c:v>
                </c:pt>
                <c:pt idx="1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5A-4DDA-A7B0-128FAD0D9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SEPT´22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DBF-48EB-A596-755B980DEE79}"/>
              </c:ext>
            </c:extLst>
          </c:dPt>
          <c:cat>
            <c:strRef>
              <c:f>'SEPTIEMBRE |22'!$E$1:$J$1</c:f>
              <c:strCache>
                <c:ptCount val="6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  <c:pt idx="5">
                  <c:v>Telgopor</c:v>
                </c:pt>
              </c:strCache>
            </c:strRef>
          </c:cat>
          <c:val>
            <c:numRef>
              <c:f>'SEPTIEMBRE |22'!$E$2:$J$2</c:f>
              <c:numCache>
                <c:formatCode>General</c:formatCode>
                <c:ptCount val="6"/>
                <c:pt idx="0">
                  <c:v>4228</c:v>
                </c:pt>
                <c:pt idx="1">
                  <c:v>6820</c:v>
                </c:pt>
                <c:pt idx="2">
                  <c:v>3325</c:v>
                </c:pt>
                <c:pt idx="3">
                  <c:v>1299.5</c:v>
                </c:pt>
                <c:pt idx="4">
                  <c:v>7357.5</c:v>
                </c:pt>
                <c:pt idx="5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BF-48EB-A596-755B980D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Recolección Centro Verde AGOSTO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39FF0"/>
              </a:solidFill>
            </c:spPr>
            <c:extLst>
              <c:ext xmlns:c16="http://schemas.microsoft.com/office/drawing/2014/chart" uri="{C3380CC4-5D6E-409C-BE32-E72D297353CC}">
                <c16:uniqueId val="{00000001-F578-46AB-B05A-940493061005}"/>
              </c:ext>
            </c:extLst>
          </c:dPt>
          <c:cat>
            <c:strRef>
              <c:f>'AGOSTO |21'!$E$2:$I$2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'AGOSTO |21'!$E$3:$I$3</c:f>
              <c:numCache>
                <c:formatCode>General</c:formatCode>
                <c:ptCount val="5"/>
                <c:pt idx="0">
                  <c:v>2000</c:v>
                </c:pt>
                <c:pt idx="1">
                  <c:v>5300</c:v>
                </c:pt>
                <c:pt idx="2">
                  <c:v>0</c:v>
                </c:pt>
                <c:pt idx="3">
                  <c:v>3540</c:v>
                </c:pt>
                <c:pt idx="4">
                  <c:v>20011.5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8-46AB-B05A-940493061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OCT´22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6609-45B3-B83D-CDCF4A254E79}"/>
              </c:ext>
            </c:extLst>
          </c:dPt>
          <c:cat>
            <c:strRef>
              <c:f>'OCTUBRE |22'!$E$1:$I$1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'OCTUBRE |22'!$E$2:$I$2</c:f>
              <c:numCache>
                <c:formatCode>General</c:formatCode>
                <c:ptCount val="5"/>
                <c:pt idx="0">
                  <c:v>4237</c:v>
                </c:pt>
                <c:pt idx="1">
                  <c:v>8105</c:v>
                </c:pt>
                <c:pt idx="2">
                  <c:v>7190</c:v>
                </c:pt>
                <c:pt idx="3">
                  <c:v>1146</c:v>
                </c:pt>
                <c:pt idx="4">
                  <c:v>13804.800000000001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09-45B3-B83D-CDCF4A254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Detalles de Residuos Reciclables OCT´22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448B-4847-8CDF-66CBAA566DE7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448B-4847-8CDF-66CBAA566DE7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448B-4847-8CDF-66CBAA566DE7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448B-4847-8CDF-66CBAA566DE7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448B-4847-8CDF-66CBAA566DE7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448B-4847-8CDF-66CBAA566DE7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448B-4847-8CDF-66CBAA566DE7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448B-4847-8CDF-66CBAA566DE7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448B-4847-8CDF-66CBAA566DE7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448B-4847-8CDF-66CBAA566DE7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448B-4847-8CDF-66CBAA566DE7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448B-4847-8CDF-66CBAA566DE7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</c:spPr>
            <c:extLst>
              <c:ext xmlns:c16="http://schemas.microsoft.com/office/drawing/2014/chart" uri="{C3380CC4-5D6E-409C-BE32-E72D297353CC}">
                <c16:uniqueId val="{00000019-448B-4847-8CDF-66CBAA566DE7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</c:spPr>
            <c:extLst>
              <c:ext xmlns:c16="http://schemas.microsoft.com/office/drawing/2014/chart" uri="{C3380CC4-5D6E-409C-BE32-E72D297353CC}">
                <c16:uniqueId val="{0000001B-448B-4847-8CDF-66CBAA566DE7}"/>
              </c:ext>
            </c:extLst>
          </c:dPt>
          <c:dPt>
            <c:idx val="14"/>
            <c:bubble3D val="0"/>
            <c:spPr>
              <a:solidFill>
                <a:srgbClr val="FDE49B"/>
              </a:solidFill>
            </c:spPr>
            <c:extLst>
              <c:ext xmlns:c16="http://schemas.microsoft.com/office/drawing/2014/chart" uri="{C3380CC4-5D6E-409C-BE32-E72D297353CC}">
                <c16:uniqueId val="{0000001D-448B-4847-8CDF-66CBAA566DE7}"/>
              </c:ext>
            </c:extLst>
          </c:dPt>
          <c:cat>
            <c:strRef>
              <c:f>'OCTUBRE |22'!$A$3:$A$17</c:f>
              <c:strCache>
                <c:ptCount val="15"/>
                <c:pt idx="0">
                  <c:v>Cartón </c:v>
                </c:pt>
                <c:pt idx="1">
                  <c:v>Papel Blanco </c:v>
                </c:pt>
                <c:pt idx="2">
                  <c:v>Papel Color</c:v>
                </c:pt>
                <c:pt idx="3">
                  <c:v>PET Cristal</c:v>
                </c:pt>
                <c:pt idx="4">
                  <c:v>PET Verde </c:v>
                </c:pt>
                <c:pt idx="5">
                  <c:v>Nylon</c:v>
                </c:pt>
                <c:pt idx="6">
                  <c:v>Vidrio</c:v>
                </c:pt>
                <c:pt idx="7">
                  <c:v>Chatarra pesada</c:v>
                </c:pt>
                <c:pt idx="8">
                  <c:v>Chatarra Liviana</c:v>
                </c:pt>
                <c:pt idx="9">
                  <c:v>Cobre</c:v>
                </c:pt>
                <c:pt idx="10">
                  <c:v>Aluminio</c:v>
                </c:pt>
                <c:pt idx="11">
                  <c:v>Carter</c:v>
                </c:pt>
                <c:pt idx="12">
                  <c:v>Perfil</c:v>
                </c:pt>
                <c:pt idx="13">
                  <c:v>Bronce</c:v>
                </c:pt>
                <c:pt idx="14">
                  <c:v>Batería </c:v>
                </c:pt>
              </c:strCache>
            </c:strRef>
          </c:cat>
          <c:val>
            <c:numRef>
              <c:f>'OCTUBRE |22'!$B$3:$B$17</c:f>
              <c:numCache>
                <c:formatCode>General</c:formatCode>
                <c:ptCount val="15"/>
                <c:pt idx="0">
                  <c:v>8105</c:v>
                </c:pt>
                <c:pt idx="1">
                  <c:v>6229</c:v>
                </c:pt>
                <c:pt idx="2">
                  <c:v>961</c:v>
                </c:pt>
                <c:pt idx="3">
                  <c:v>753</c:v>
                </c:pt>
                <c:pt idx="4">
                  <c:v>64</c:v>
                </c:pt>
                <c:pt idx="5">
                  <c:v>3420</c:v>
                </c:pt>
                <c:pt idx="6">
                  <c:v>1146</c:v>
                </c:pt>
                <c:pt idx="7">
                  <c:v>8090</c:v>
                </c:pt>
                <c:pt idx="8">
                  <c:v>2710</c:v>
                </c:pt>
                <c:pt idx="9">
                  <c:v>111.7</c:v>
                </c:pt>
                <c:pt idx="10">
                  <c:v>831.5</c:v>
                </c:pt>
                <c:pt idx="11">
                  <c:v>757.2</c:v>
                </c:pt>
                <c:pt idx="12">
                  <c:v>1105</c:v>
                </c:pt>
                <c:pt idx="13">
                  <c:v>184</c:v>
                </c:pt>
                <c:pt idx="14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48B-4847-8CDF-66CBAA56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NOV´22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C910-458E-BB1C-6A9C49844362}"/>
              </c:ext>
            </c:extLst>
          </c:dPt>
          <c:cat>
            <c:strRef>
              <c:f>'NOVIEMBRE |22'!$E$2:$I$2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'NOVIEMBRE |22'!$E$3:$I$3</c:f>
              <c:numCache>
                <c:formatCode>General</c:formatCode>
                <c:ptCount val="5"/>
                <c:pt idx="0">
                  <c:v>197</c:v>
                </c:pt>
                <c:pt idx="1">
                  <c:v>7444</c:v>
                </c:pt>
                <c:pt idx="2">
                  <c:v>2875.5</c:v>
                </c:pt>
                <c:pt idx="3">
                  <c:v>2321.5</c:v>
                </c:pt>
                <c:pt idx="4">
                  <c:v>9707.5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0-458E-BB1C-6A9C49844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RECOLECCIÓN CENTRO VERDE DIC´22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884B-4B15-9FE7-2326AB6B06BE}"/>
              </c:ext>
            </c:extLst>
          </c:dPt>
          <c:cat>
            <c:strRef>
              <c:f>'DICIEMBRE |22'!$E$2:$I$2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'DICIEMBRE |22'!$E$3:$I$3</c:f>
              <c:numCache>
                <c:formatCode>General</c:formatCode>
                <c:ptCount val="5"/>
                <c:pt idx="0">
                  <c:v>6152</c:v>
                </c:pt>
                <c:pt idx="1">
                  <c:v>4320</c:v>
                </c:pt>
                <c:pt idx="2">
                  <c:v>6330.6</c:v>
                </c:pt>
                <c:pt idx="3">
                  <c:v>5952.5</c:v>
                </c:pt>
                <c:pt idx="4">
                  <c:v>1906.8000000000002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4B-4B15-9FE7-2326AB6B0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ENERO´23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3BF-45FA-B58F-F92BCA92180E}"/>
              </c:ext>
            </c:extLst>
          </c:dPt>
          <c:cat>
            <c:strRef>
              <c:f>'ENERO |23'!$E$2:$I$2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'ENERO |23'!$E$3:$I$3</c:f>
              <c:numCache>
                <c:formatCode>#,##0</c:formatCode>
                <c:ptCount val="5"/>
                <c:pt idx="0" formatCode="General">
                  <c:v>4217.2</c:v>
                </c:pt>
                <c:pt idx="1">
                  <c:v>8050</c:v>
                </c:pt>
                <c:pt idx="2" formatCode="General">
                  <c:v>5340</c:v>
                </c:pt>
                <c:pt idx="3" formatCode="General">
                  <c:v>7022</c:v>
                </c:pt>
                <c:pt idx="4" formatCode="General">
                  <c:v>1119.3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F-45FA-B58F-F92BCA921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FEBRERO´23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D6B-4119-8DB8-55E8C8E70E2D}"/>
              </c:ext>
            </c:extLst>
          </c:dPt>
          <c:cat>
            <c:strRef>
              <c:f>'FEBRERO |23'!$E$2:$I$2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'FEBRERO |23'!$E$3:$I$3</c:f>
              <c:numCache>
                <c:formatCode>#,##0</c:formatCode>
                <c:ptCount val="5"/>
                <c:pt idx="0" formatCode="General">
                  <c:v>3610.6</c:v>
                </c:pt>
                <c:pt idx="1">
                  <c:v>5549</c:v>
                </c:pt>
                <c:pt idx="2" formatCode="General">
                  <c:v>465.5</c:v>
                </c:pt>
                <c:pt idx="3" formatCode="General">
                  <c:v>2782.6</c:v>
                </c:pt>
                <c:pt idx="4" formatCode="General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6B-4119-8DB8-55E8C8E70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MARZO´23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25B-4280-8138-79D4B2D8A553}"/>
              </c:ext>
            </c:extLst>
          </c:dPt>
          <c:cat>
            <c:strRef>
              <c:f>'MARZO |23'!$E$2:$I$2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'MARZO |23'!$E$3:$I$3</c:f>
              <c:numCache>
                <c:formatCode>#,##0.0</c:formatCode>
                <c:ptCount val="5"/>
                <c:pt idx="0">
                  <c:v>3143.7999999999997</c:v>
                </c:pt>
                <c:pt idx="1">
                  <c:v>7710</c:v>
                </c:pt>
                <c:pt idx="2">
                  <c:v>3579.3</c:v>
                </c:pt>
                <c:pt idx="3">
                  <c:v>7100</c:v>
                </c:pt>
                <c:pt idx="4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B-4280-8138-79D4B2D8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ABRIL´23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DA7-4501-A37D-A9C978852B50}"/>
              </c:ext>
            </c:extLst>
          </c:dPt>
          <c:cat>
            <c:strRef>
              <c:f>'ABRIL |23'!$E$2:$I$2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'ABRIL |23'!$E$3:$I$3</c:f>
              <c:numCache>
                <c:formatCode>#,##0.0</c:formatCode>
                <c:ptCount val="5"/>
                <c:pt idx="0">
                  <c:v>3710.6000000000004</c:v>
                </c:pt>
                <c:pt idx="1">
                  <c:v>8130</c:v>
                </c:pt>
                <c:pt idx="2">
                  <c:v>963</c:v>
                </c:pt>
                <c:pt idx="3">
                  <c:v>4342.6000000000004</c:v>
                </c:pt>
                <c:pt idx="4">
                  <c:v>1525.6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A7-4501-A37D-A9C97885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MAYO´23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E01-4E32-A8B1-4371B8C4244F}"/>
              </c:ext>
            </c:extLst>
          </c:dPt>
          <c:cat>
            <c:strRef>
              <c:f>'MAYO |23'!$E$2:$I$2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'MAYO |23'!$E$3:$I$3</c:f>
              <c:numCache>
                <c:formatCode>#,##0.0</c:formatCode>
                <c:ptCount val="5"/>
                <c:pt idx="0">
                  <c:v>3920.7000000000007</c:v>
                </c:pt>
                <c:pt idx="1">
                  <c:v>10435</c:v>
                </c:pt>
                <c:pt idx="2">
                  <c:v>0</c:v>
                </c:pt>
                <c:pt idx="3">
                  <c:v>3808.4</c:v>
                </c:pt>
                <c:pt idx="4">
                  <c:v>2168.6999999999998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1-4E32-A8B1-4371B8C42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Detalle de Residuos Reciclable AGOSTO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E599"/>
              </a:solidFill>
            </c:spPr>
            <c:extLst>
              <c:ext xmlns:c16="http://schemas.microsoft.com/office/drawing/2014/chart" uri="{C3380CC4-5D6E-409C-BE32-E72D297353CC}">
                <c16:uniqueId val="{00000001-975D-46D6-AA4A-BB50EA1FB3CD}"/>
              </c:ext>
            </c:extLst>
          </c:dPt>
          <c:dPt>
            <c:idx val="1"/>
            <c:bubble3D val="0"/>
            <c:spPr>
              <a:solidFill>
                <a:srgbClr val="EA9999"/>
              </a:solidFill>
            </c:spPr>
            <c:extLst>
              <c:ext xmlns:c16="http://schemas.microsoft.com/office/drawing/2014/chart" uri="{C3380CC4-5D6E-409C-BE32-E72D297353CC}">
                <c16:uniqueId val="{00000003-975D-46D6-AA4A-BB50EA1FB3CD}"/>
              </c:ext>
            </c:extLst>
          </c:dPt>
          <c:dPt>
            <c:idx val="2"/>
            <c:bubble3D val="0"/>
            <c:spPr>
              <a:solidFill>
                <a:srgbClr val="E69138"/>
              </a:solidFill>
            </c:spPr>
            <c:extLst>
              <c:ext xmlns:c16="http://schemas.microsoft.com/office/drawing/2014/chart" uri="{C3380CC4-5D6E-409C-BE32-E72D297353CC}">
                <c16:uniqueId val="{00000005-975D-46D6-AA4A-BB50EA1FB3CD}"/>
              </c:ext>
            </c:extLst>
          </c:dPt>
          <c:dPt>
            <c:idx val="3"/>
            <c:bubble3D val="0"/>
            <c:spPr>
              <a:solidFill>
                <a:srgbClr val="B6D7A8"/>
              </a:solidFill>
            </c:spPr>
            <c:extLst>
              <c:ext xmlns:c16="http://schemas.microsoft.com/office/drawing/2014/chart" uri="{C3380CC4-5D6E-409C-BE32-E72D297353CC}">
                <c16:uniqueId val="{00000007-975D-46D6-AA4A-BB50EA1FB3C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975D-46D6-AA4A-BB50EA1FB3CD}"/>
              </c:ext>
            </c:extLst>
          </c:dPt>
          <c:dPt>
            <c:idx val="5"/>
            <c:bubble3D val="0"/>
            <c:spPr>
              <a:solidFill>
                <a:srgbClr val="1155CC"/>
              </a:solidFill>
            </c:spPr>
            <c:extLst>
              <c:ext xmlns:c16="http://schemas.microsoft.com/office/drawing/2014/chart" uri="{C3380CC4-5D6E-409C-BE32-E72D297353CC}">
                <c16:uniqueId val="{0000000B-975D-46D6-AA4A-BB50EA1FB3CD}"/>
              </c:ext>
            </c:extLst>
          </c:dPt>
          <c:dPt>
            <c:idx val="6"/>
            <c:bubble3D val="0"/>
            <c:spPr>
              <a:solidFill>
                <a:srgbClr val="D9D2E9"/>
              </a:solidFill>
            </c:spPr>
            <c:extLst>
              <c:ext xmlns:c16="http://schemas.microsoft.com/office/drawing/2014/chart" uri="{C3380CC4-5D6E-409C-BE32-E72D297353CC}">
                <c16:uniqueId val="{0000000D-975D-46D6-AA4A-BB50EA1FB3CD}"/>
              </c:ext>
            </c:extLst>
          </c:dPt>
          <c:cat>
            <c:strRef>
              <c:f>'AGOSTO |21'!$A$3:$A$9</c:f>
              <c:strCache>
                <c:ptCount val="7"/>
                <c:pt idx="0">
                  <c:v>Cartón</c:v>
                </c:pt>
                <c:pt idx="1">
                  <c:v>Papel aluminio</c:v>
                </c:pt>
                <c:pt idx="2">
                  <c:v>Cobre</c:v>
                </c:pt>
                <c:pt idx="3">
                  <c:v>Naylon</c:v>
                </c:pt>
                <c:pt idx="4">
                  <c:v>Latas</c:v>
                </c:pt>
                <c:pt idx="5">
                  <c:v>Vidrio</c:v>
                </c:pt>
                <c:pt idx="6">
                  <c:v>PET</c:v>
                </c:pt>
              </c:strCache>
            </c:strRef>
          </c:cat>
          <c:val>
            <c:numRef>
              <c:f>'AGOSTO |21'!$B$3:$B$9</c:f>
              <c:numCache>
                <c:formatCode>General</c:formatCode>
                <c:ptCount val="7"/>
                <c:pt idx="0">
                  <c:v>5300</c:v>
                </c:pt>
                <c:pt idx="1">
                  <c:v>20011.5</c:v>
                </c:pt>
                <c:pt idx="2">
                  <c:v>0</c:v>
                </c:pt>
                <c:pt idx="3">
                  <c:v>1700</c:v>
                </c:pt>
                <c:pt idx="4">
                  <c:v>0</c:v>
                </c:pt>
                <c:pt idx="5">
                  <c:v>3540</c:v>
                </c:pt>
                <c:pt idx="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5D-46D6-AA4A-BB50EA1FB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Recolección Centro Verde SEPTIEMBRE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39FF0"/>
              </a:solidFill>
            </c:spPr>
            <c:extLst>
              <c:ext xmlns:c16="http://schemas.microsoft.com/office/drawing/2014/chart" uri="{C3380CC4-5D6E-409C-BE32-E72D297353CC}">
                <c16:uniqueId val="{00000001-9F0C-402B-92C6-19C12DDA9D75}"/>
              </c:ext>
            </c:extLst>
          </c:dPt>
          <c:cat>
            <c:strRef>
              <c:f>'SEPTIEMBRE |21'!$E$2:$I$2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'SEPTIEMBRE |21'!$E$3:$I$3</c:f>
              <c:numCache>
                <c:formatCode>General</c:formatCode>
                <c:ptCount val="5"/>
                <c:pt idx="0">
                  <c:v>3527</c:v>
                </c:pt>
                <c:pt idx="1">
                  <c:v>2779</c:v>
                </c:pt>
                <c:pt idx="2">
                  <c:v>2785</c:v>
                </c:pt>
                <c:pt idx="3">
                  <c:v>2630</c:v>
                </c:pt>
                <c:pt idx="4">
                  <c:v>2772.1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0C-402B-92C6-19C12DDA9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b="1" i="0">
                <a:solidFill>
                  <a:srgbClr val="757575"/>
                </a:solidFill>
                <a:latin typeface="+mn-lt"/>
              </a:rPr>
              <a:t>Detalles de Residuos Reciclables SEPT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E3A9-4B7D-B5D0-B88819E97CC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E3A9-4B7D-B5D0-B88819E97CC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E3A9-4B7D-B5D0-B88819E97CC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E3A9-4B7D-B5D0-B88819E97CC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E3A9-4B7D-B5D0-B88819E97CC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E3A9-4B7D-B5D0-B88819E97CC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E3A9-4B7D-B5D0-B88819E97CC9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E3A9-4B7D-B5D0-B88819E97CC9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E3A9-4B7D-B5D0-B88819E97CC9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</c:spPr>
            <c:extLst>
              <c:ext xmlns:c16="http://schemas.microsoft.com/office/drawing/2014/chart" uri="{C3380CC4-5D6E-409C-BE32-E72D297353CC}">
                <c16:uniqueId val="{00000013-E3A9-4B7D-B5D0-B88819E97CC9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</c:spPr>
            <c:extLst>
              <c:ext xmlns:c16="http://schemas.microsoft.com/office/drawing/2014/chart" uri="{C3380CC4-5D6E-409C-BE32-E72D297353CC}">
                <c16:uniqueId val="{00000015-E3A9-4B7D-B5D0-B88819E97CC9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</c:spPr>
            <c:extLst>
              <c:ext xmlns:c16="http://schemas.microsoft.com/office/drawing/2014/chart" uri="{C3380CC4-5D6E-409C-BE32-E72D297353CC}">
                <c16:uniqueId val="{00000017-E3A9-4B7D-B5D0-B88819E97CC9}"/>
              </c:ext>
            </c:extLst>
          </c:dPt>
          <c:cat>
            <c:strRef>
              <c:f>'SEPTIEMBRE |21'!$A$3:$A$14</c:f>
              <c:strCache>
                <c:ptCount val="12"/>
                <c:pt idx="0">
                  <c:v>Chatarra</c:v>
                </c:pt>
                <c:pt idx="1">
                  <c:v>Cobre</c:v>
                </c:pt>
                <c:pt idx="2">
                  <c:v>Bronce</c:v>
                </c:pt>
                <c:pt idx="3">
                  <c:v>Vidrio mezcla</c:v>
                </c:pt>
                <c:pt idx="4">
                  <c:v>Pla. Blancas/archivos color</c:v>
                </c:pt>
                <c:pt idx="5">
                  <c:v>PET blanco y verde.</c:v>
                </c:pt>
                <c:pt idx="6">
                  <c:v>Carton de 1ra y 2da</c:v>
                </c:pt>
                <c:pt idx="7">
                  <c:v>Latas AVA</c:v>
                </c:pt>
                <c:pt idx="8">
                  <c:v>Aluminio</c:v>
                </c:pt>
                <c:pt idx="9">
                  <c:v>Nylon</c:v>
                </c:pt>
                <c:pt idx="10">
                  <c:v>Acero</c:v>
                </c:pt>
                <c:pt idx="11">
                  <c:v>Plástico quema</c:v>
                </c:pt>
              </c:strCache>
            </c:strRef>
          </c:cat>
          <c:val>
            <c:numRef>
              <c:f>'SEPTIEMBRE |21'!$B$3:$B$14</c:f>
              <c:numCache>
                <c:formatCode>General</c:formatCode>
                <c:ptCount val="12"/>
                <c:pt idx="0">
                  <c:v>2010</c:v>
                </c:pt>
                <c:pt idx="1">
                  <c:v>69</c:v>
                </c:pt>
                <c:pt idx="2">
                  <c:v>19.100000000000001</c:v>
                </c:pt>
                <c:pt idx="3">
                  <c:v>2630</c:v>
                </c:pt>
                <c:pt idx="4">
                  <c:v>2785</c:v>
                </c:pt>
                <c:pt idx="5">
                  <c:v>2667</c:v>
                </c:pt>
                <c:pt idx="6">
                  <c:v>2779</c:v>
                </c:pt>
                <c:pt idx="7">
                  <c:v>530</c:v>
                </c:pt>
                <c:pt idx="8">
                  <c:v>133</c:v>
                </c:pt>
                <c:pt idx="9">
                  <c:v>0</c:v>
                </c:pt>
                <c:pt idx="10">
                  <c:v>11</c:v>
                </c:pt>
                <c:pt idx="11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3A9-4B7D-B5D0-B88819E97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Detalle de Residuos Reciclables OCT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3FC4-4F57-AD44-D76C4A4B774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3FC4-4F57-AD44-D76C4A4B774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3FC4-4F57-AD44-D76C4A4B774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3FC4-4F57-AD44-D76C4A4B774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</c:spPr>
            <c:extLst>
              <c:ext xmlns:c16="http://schemas.microsoft.com/office/drawing/2014/chart" uri="{C3380CC4-5D6E-409C-BE32-E72D297353CC}">
                <c16:uniqueId val="{00000009-3FC4-4F57-AD44-D76C4A4B774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</c:spPr>
            <c:extLst>
              <c:ext xmlns:c16="http://schemas.microsoft.com/office/drawing/2014/chart" uri="{C3380CC4-5D6E-409C-BE32-E72D297353CC}">
                <c16:uniqueId val="{0000000B-3FC4-4F57-AD44-D76C4A4B774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</c:spPr>
            <c:extLst>
              <c:ext xmlns:c16="http://schemas.microsoft.com/office/drawing/2014/chart" uri="{C3380CC4-5D6E-409C-BE32-E72D297353CC}">
                <c16:uniqueId val="{0000000D-3FC4-4F57-AD44-D76C4A4B774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</c:spPr>
            <c:extLst>
              <c:ext xmlns:c16="http://schemas.microsoft.com/office/drawing/2014/chart" uri="{C3380CC4-5D6E-409C-BE32-E72D297353CC}">
                <c16:uniqueId val="{0000000F-3FC4-4F57-AD44-D76C4A4B774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</c:spPr>
            <c:extLst>
              <c:ext xmlns:c16="http://schemas.microsoft.com/office/drawing/2014/chart" uri="{C3380CC4-5D6E-409C-BE32-E72D297353CC}">
                <c16:uniqueId val="{00000011-3FC4-4F57-AD44-D76C4A4B774F}"/>
              </c:ext>
            </c:extLst>
          </c:dPt>
          <c:cat>
            <c:strRef>
              <c:f>'OCTUBRE |21'!$A$3:$A$11</c:f>
              <c:strCache>
                <c:ptCount val="9"/>
                <c:pt idx="0">
                  <c:v>Cartón </c:v>
                </c:pt>
                <c:pt idx="1">
                  <c:v>Papel Blanco</c:v>
                </c:pt>
                <c:pt idx="2">
                  <c:v>Papel/Archivos color</c:v>
                </c:pt>
                <c:pt idx="3">
                  <c:v>PET Verde</c:v>
                </c:pt>
                <c:pt idx="4">
                  <c:v>PET Cristal</c:v>
                </c:pt>
                <c:pt idx="5">
                  <c:v>Plastico quema </c:v>
                </c:pt>
                <c:pt idx="6">
                  <c:v>Revistas</c:v>
                </c:pt>
                <c:pt idx="7">
                  <c:v>Aluminio de segunda</c:v>
                </c:pt>
                <c:pt idx="8">
                  <c:v>Vidrio mezcla</c:v>
                </c:pt>
              </c:strCache>
            </c:strRef>
          </c:cat>
          <c:val>
            <c:numRef>
              <c:f>'OCTUBRE |21'!$B$3:$B$11</c:f>
              <c:numCache>
                <c:formatCode>General</c:formatCode>
                <c:ptCount val="9"/>
                <c:pt idx="0">
                  <c:v>6760</c:v>
                </c:pt>
                <c:pt idx="1">
                  <c:v>1086</c:v>
                </c:pt>
                <c:pt idx="2">
                  <c:v>92</c:v>
                </c:pt>
                <c:pt idx="3">
                  <c:v>360</c:v>
                </c:pt>
                <c:pt idx="4">
                  <c:v>1124</c:v>
                </c:pt>
                <c:pt idx="5">
                  <c:v>530</c:v>
                </c:pt>
                <c:pt idx="6">
                  <c:v>800</c:v>
                </c:pt>
                <c:pt idx="7">
                  <c:v>97.8</c:v>
                </c:pt>
                <c:pt idx="8">
                  <c:v>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FC4-4F57-AD44-D76C4A4B7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Recoleccion Centro Verde OCTUBRE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9FC8-438B-AA57-84914926C7E2}"/>
              </c:ext>
            </c:extLst>
          </c:dPt>
          <c:cat>
            <c:strRef>
              <c:f>'OCTUBRE |21'!$E$2:$I$2</c:f>
              <c:strCache>
                <c:ptCount val="5"/>
                <c:pt idx="0">
                  <c:v>Plástico</c:v>
                </c:pt>
                <c:pt idx="1">
                  <c:v>Cartón</c:v>
                </c:pt>
                <c:pt idx="2">
                  <c:v>Papel</c:v>
                </c:pt>
                <c:pt idx="3">
                  <c:v>Vidrio</c:v>
                </c:pt>
                <c:pt idx="4">
                  <c:v>Metal</c:v>
                </c:pt>
              </c:strCache>
            </c:strRef>
          </c:cat>
          <c:val>
            <c:numRef>
              <c:f>'OCTUBRE |21'!$E$3:$I$3</c:f>
              <c:numCache>
                <c:formatCode>General</c:formatCode>
                <c:ptCount val="5"/>
                <c:pt idx="0">
                  <c:v>2014</c:v>
                </c:pt>
                <c:pt idx="1">
                  <c:v>6760</c:v>
                </c:pt>
                <c:pt idx="2">
                  <c:v>1978</c:v>
                </c:pt>
                <c:pt idx="3">
                  <c:v>3060</c:v>
                </c:pt>
                <c:pt idx="4">
                  <c:v>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C8-438B-AA57-84914926C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b="1">
                <a:solidFill>
                  <a:srgbClr val="757575"/>
                </a:solidFill>
                <a:latin typeface="+mn-lt"/>
              </a:rPr>
              <a:t>Recolección Centro Verde NOVIEMBRE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0E4E-4D5A-992B-6E2CED71AF1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</c:spPr>
            <c:extLst>
              <c:ext xmlns:c16="http://schemas.microsoft.com/office/drawing/2014/chart" uri="{C3380CC4-5D6E-409C-BE32-E72D297353CC}">
                <c16:uniqueId val="{00000003-0E4E-4D5A-992B-6E2CED71AF1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</c:spPr>
            <c:extLst>
              <c:ext xmlns:c16="http://schemas.microsoft.com/office/drawing/2014/chart" uri="{C3380CC4-5D6E-409C-BE32-E72D297353CC}">
                <c16:uniqueId val="{00000005-0E4E-4D5A-992B-6E2CED71AF1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</c:spPr>
            <c:extLst>
              <c:ext xmlns:c16="http://schemas.microsoft.com/office/drawing/2014/chart" uri="{C3380CC4-5D6E-409C-BE32-E72D297353CC}">
                <c16:uniqueId val="{00000007-0E4E-4D5A-992B-6E2CED71AF12}"/>
              </c:ext>
            </c:extLst>
          </c:dPt>
          <c:cat>
            <c:strRef>
              <c:f>'NOVIEMBRE |21'!$A$3:$A$6</c:f>
              <c:strCache>
                <c:ptCount val="4"/>
                <c:pt idx="0">
                  <c:v>Cartón</c:v>
                </c:pt>
                <c:pt idx="1">
                  <c:v>PET Cristal</c:v>
                </c:pt>
                <c:pt idx="2">
                  <c:v>Vidrio</c:v>
                </c:pt>
                <c:pt idx="3">
                  <c:v>Papel</c:v>
                </c:pt>
              </c:strCache>
            </c:strRef>
          </c:cat>
          <c:val>
            <c:numRef>
              <c:f>'NOVIEMBRE |21'!$B$3:$B$6</c:f>
              <c:numCache>
                <c:formatCode>General</c:formatCode>
                <c:ptCount val="4"/>
                <c:pt idx="0" formatCode="#,##0">
                  <c:v>6436</c:v>
                </c:pt>
                <c:pt idx="1">
                  <c:v>1280</c:v>
                </c:pt>
                <c:pt idx="2">
                  <c:v>2509</c:v>
                </c:pt>
                <c:pt idx="3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4E-4D5A-992B-6E2CED71A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628650</xdr:colOff>
      <xdr:row>6</xdr:row>
      <xdr:rowOff>9525</xdr:rowOff>
    </xdr:from>
    <xdr:ext cx="3800475" cy="2333625"/>
    <xdr:graphicFrame macro="">
      <xdr:nvGraphicFramePr>
        <xdr:cNvPr id="942756078" name="Chart 1" title="Gráfico">
          <a:extLst>
            <a:ext uri="{FF2B5EF4-FFF2-40B4-BE49-F238E27FC236}">
              <a16:creationId xmlns:a16="http://schemas.microsoft.com/office/drawing/2014/main" id="{00000000-0008-0000-0100-0000EE503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9525</xdr:colOff>
      <xdr:row>14</xdr:row>
      <xdr:rowOff>0</xdr:rowOff>
    </xdr:from>
    <xdr:ext cx="3800475" cy="2390775"/>
    <xdr:graphicFrame macro="">
      <xdr:nvGraphicFramePr>
        <xdr:cNvPr id="219705908" name="Chart 2" title="Gráfico">
          <a:extLst>
            <a:ext uri="{FF2B5EF4-FFF2-40B4-BE49-F238E27FC236}">
              <a16:creationId xmlns:a16="http://schemas.microsoft.com/office/drawing/2014/main" id="{00000000-0008-0000-0100-000034721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342900</xdr:colOff>
      <xdr:row>10</xdr:row>
      <xdr:rowOff>38100</xdr:rowOff>
    </xdr:from>
    <xdr:ext cx="428625" cy="6381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36450" y="3465675"/>
          <a:ext cx="419100" cy="628650"/>
        </a:xfrm>
        <a:prstGeom prst="downArrow">
          <a:avLst>
            <a:gd name="adj1" fmla="val 50000"/>
            <a:gd name="adj2" fmla="val 50000"/>
          </a:avLst>
        </a:prstGeom>
        <a:solidFill>
          <a:srgbClr val="FFF2CC"/>
        </a:solidFill>
        <a:ln w="9525" cap="flat" cmpd="sng">
          <a:solidFill>
            <a:srgbClr val="FFD96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25</xdr:row>
      <xdr:rowOff>95250</xdr:rowOff>
    </xdr:from>
    <xdr:ext cx="6448425" cy="3990975"/>
    <xdr:graphicFrame macro="">
      <xdr:nvGraphicFramePr>
        <xdr:cNvPr id="1304487948" name="Chart 18" title="Gráfico">
          <a:extLst>
            <a:ext uri="{FF2B5EF4-FFF2-40B4-BE49-F238E27FC236}">
              <a16:creationId xmlns:a16="http://schemas.microsoft.com/office/drawing/2014/main" id="{00000000-0008-0000-0A00-00000CE8C0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1028700</xdr:colOff>
      <xdr:row>5</xdr:row>
      <xdr:rowOff>9525</xdr:rowOff>
    </xdr:from>
    <xdr:ext cx="4295775" cy="2657475"/>
    <xdr:graphicFrame macro="">
      <xdr:nvGraphicFramePr>
        <xdr:cNvPr id="664216671" name="Chart 19" title="Gráfico">
          <a:extLst>
            <a:ext uri="{FF2B5EF4-FFF2-40B4-BE49-F238E27FC236}">
              <a16:creationId xmlns:a16="http://schemas.microsoft.com/office/drawing/2014/main" id="{00000000-0008-0000-0A00-00005F2497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1038225</xdr:colOff>
      <xdr:row>19</xdr:row>
      <xdr:rowOff>57150</xdr:rowOff>
    </xdr:from>
    <xdr:ext cx="476250" cy="8667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1436725" y="459750"/>
          <a:ext cx="459900" cy="843000"/>
        </a:xfrm>
        <a:prstGeom prst="downArrow">
          <a:avLst>
            <a:gd name="adj1" fmla="val 50000"/>
            <a:gd name="adj2" fmla="val 50000"/>
          </a:avLst>
        </a:prstGeom>
        <a:solidFill>
          <a:srgbClr val="B6D7A8"/>
        </a:solidFill>
        <a:ln w="9525" cap="flat" cmpd="sng">
          <a:solidFill>
            <a:srgbClr val="6AA84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22</xdr:row>
      <xdr:rowOff>142875</xdr:rowOff>
    </xdr:from>
    <xdr:ext cx="5715000" cy="3524250"/>
    <xdr:graphicFrame macro="">
      <xdr:nvGraphicFramePr>
        <xdr:cNvPr id="97872862" name="Chart 20" title="Gráfico">
          <a:extLst>
            <a:ext uri="{FF2B5EF4-FFF2-40B4-BE49-F238E27FC236}">
              <a16:creationId xmlns:a16="http://schemas.microsoft.com/office/drawing/2014/main" id="{00000000-0008-0000-0B00-0000DE6BD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371475</xdr:colOff>
      <xdr:row>4</xdr:row>
      <xdr:rowOff>161925</xdr:rowOff>
    </xdr:from>
    <xdr:ext cx="4343400" cy="2686050"/>
    <xdr:graphicFrame macro="">
      <xdr:nvGraphicFramePr>
        <xdr:cNvPr id="662056699" name="Chart 21" title="Gráfico">
          <a:extLst>
            <a:ext uri="{FF2B5EF4-FFF2-40B4-BE49-F238E27FC236}">
              <a16:creationId xmlns:a16="http://schemas.microsoft.com/office/drawing/2014/main" id="{00000000-0008-0000-0B00-0000FB2E7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1104900</xdr:colOff>
      <xdr:row>17</xdr:row>
      <xdr:rowOff>85725</xdr:rowOff>
    </xdr:from>
    <xdr:ext cx="504825" cy="8382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915650" y="191575"/>
          <a:ext cx="488400" cy="823800"/>
        </a:xfrm>
        <a:prstGeom prst="downArrow">
          <a:avLst>
            <a:gd name="adj1" fmla="val 50000"/>
            <a:gd name="adj2" fmla="val 50000"/>
          </a:avLst>
        </a:prstGeom>
        <a:solidFill>
          <a:srgbClr val="D9EAD3"/>
        </a:solidFill>
        <a:ln w="9525" cap="flat" cmpd="sng">
          <a:solidFill>
            <a:srgbClr val="93C47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200025</xdr:colOff>
      <xdr:row>4</xdr:row>
      <xdr:rowOff>142875</xdr:rowOff>
    </xdr:from>
    <xdr:ext cx="4505325" cy="2771775"/>
    <xdr:graphicFrame macro="">
      <xdr:nvGraphicFramePr>
        <xdr:cNvPr id="1784601401" name="Chart 22" title="Gráfico">
          <a:extLst>
            <a:ext uri="{FF2B5EF4-FFF2-40B4-BE49-F238E27FC236}">
              <a16:creationId xmlns:a16="http://schemas.microsoft.com/office/drawing/2014/main" id="{00000000-0008-0000-0C00-000039DB5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85725</xdr:colOff>
      <xdr:row>16</xdr:row>
      <xdr:rowOff>104775</xdr:rowOff>
    </xdr:from>
    <xdr:ext cx="4733925" cy="2924175"/>
    <xdr:graphicFrame macro="">
      <xdr:nvGraphicFramePr>
        <xdr:cNvPr id="1838428866" name="Chart 23" title="Gráfico">
          <a:extLst>
            <a:ext uri="{FF2B5EF4-FFF2-40B4-BE49-F238E27FC236}">
              <a16:creationId xmlns:a16="http://schemas.microsoft.com/office/drawing/2014/main" id="{00000000-0008-0000-0C00-0000C23294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1019175</xdr:colOff>
      <xdr:row>12</xdr:row>
      <xdr:rowOff>104775</xdr:rowOff>
    </xdr:from>
    <xdr:ext cx="457200" cy="64770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1101500" y="450175"/>
          <a:ext cx="440700" cy="632100"/>
        </a:xfrm>
        <a:prstGeom prst="downArrow">
          <a:avLst>
            <a:gd name="adj1" fmla="val 50000"/>
            <a:gd name="adj2" fmla="val 50000"/>
          </a:avLst>
        </a:prstGeom>
        <a:solidFill>
          <a:srgbClr val="B6D7A8"/>
        </a:solidFill>
        <a:ln w="9525" cap="flat" cmpd="sng">
          <a:solidFill>
            <a:srgbClr val="B6D7A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171450</xdr:rowOff>
    </xdr:from>
    <xdr:ext cx="5734050" cy="3543300"/>
    <xdr:graphicFrame macro="">
      <xdr:nvGraphicFramePr>
        <xdr:cNvPr id="1720691118" name="Chart 24" title="Gráfico">
          <a:extLst>
            <a:ext uri="{FF2B5EF4-FFF2-40B4-BE49-F238E27FC236}">
              <a16:creationId xmlns:a16="http://schemas.microsoft.com/office/drawing/2014/main" id="{00000000-0008-0000-0D00-0000AEA98F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657225</xdr:colOff>
      <xdr:row>5</xdr:row>
      <xdr:rowOff>66675</xdr:rowOff>
    </xdr:from>
    <xdr:ext cx="4362450" cy="2695575"/>
    <xdr:graphicFrame macro="">
      <xdr:nvGraphicFramePr>
        <xdr:cNvPr id="396023611" name="Chart 25" title="Gráfico">
          <a:extLst>
            <a:ext uri="{FF2B5EF4-FFF2-40B4-BE49-F238E27FC236}">
              <a16:creationId xmlns:a16="http://schemas.microsoft.com/office/drawing/2014/main" id="{00000000-0008-0000-0D00-00003BD79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15</xdr:row>
      <xdr:rowOff>66675</xdr:rowOff>
    </xdr:from>
    <xdr:ext cx="4572000" cy="2828925"/>
    <xdr:graphicFrame macro="">
      <xdr:nvGraphicFramePr>
        <xdr:cNvPr id="1198983493" name="Chart 26" title="Gráfico">
          <a:extLst>
            <a:ext uri="{FF2B5EF4-FFF2-40B4-BE49-F238E27FC236}">
              <a16:creationId xmlns:a16="http://schemas.microsoft.com/office/drawing/2014/main" id="{00000000-0008-0000-0E00-000045097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695325</xdr:colOff>
      <xdr:row>5</xdr:row>
      <xdr:rowOff>47625</xdr:rowOff>
    </xdr:from>
    <xdr:ext cx="4038600" cy="2495550"/>
    <xdr:graphicFrame macro="">
      <xdr:nvGraphicFramePr>
        <xdr:cNvPr id="1184062899" name="Chart 27" title="Gráfico">
          <a:extLst>
            <a:ext uri="{FF2B5EF4-FFF2-40B4-BE49-F238E27FC236}">
              <a16:creationId xmlns:a16="http://schemas.microsoft.com/office/drawing/2014/main" id="{00000000-0008-0000-0E00-0000B35D9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47625</xdr:rowOff>
    </xdr:from>
    <xdr:ext cx="5657850" cy="3495675"/>
    <xdr:graphicFrame macro="">
      <xdr:nvGraphicFramePr>
        <xdr:cNvPr id="236656241" name="Chart 28" title="Gráfico">
          <a:extLst>
            <a:ext uri="{FF2B5EF4-FFF2-40B4-BE49-F238E27FC236}">
              <a16:creationId xmlns:a16="http://schemas.microsoft.com/office/drawing/2014/main" id="{00000000-0008-0000-0F00-000071161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123825</xdr:colOff>
      <xdr:row>4</xdr:row>
      <xdr:rowOff>104775</xdr:rowOff>
    </xdr:from>
    <xdr:ext cx="4552950" cy="2819400"/>
    <xdr:graphicFrame macro="">
      <xdr:nvGraphicFramePr>
        <xdr:cNvPr id="405396485" name="Chart 29" title="Gráfico">
          <a:extLst>
            <a:ext uri="{FF2B5EF4-FFF2-40B4-BE49-F238E27FC236}">
              <a16:creationId xmlns:a16="http://schemas.microsoft.com/office/drawing/2014/main" id="{00000000-0008-0000-0F00-000005DC2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495300</xdr:colOff>
      <xdr:row>15</xdr:row>
      <xdr:rowOff>180975</xdr:rowOff>
    </xdr:from>
    <xdr:ext cx="466725" cy="73342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1003125" y="354050"/>
          <a:ext cx="580200" cy="914700"/>
        </a:xfrm>
        <a:prstGeom prst="downArrow">
          <a:avLst>
            <a:gd name="adj1" fmla="val 50000"/>
            <a:gd name="adj2" fmla="val 50000"/>
          </a:avLst>
        </a:prstGeom>
        <a:solidFill>
          <a:srgbClr val="D9EAD3"/>
        </a:solidFill>
        <a:ln w="9525" cap="flat" cmpd="sng">
          <a:solidFill>
            <a:srgbClr val="B6D7A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</xdr:row>
      <xdr:rowOff>95250</xdr:rowOff>
    </xdr:from>
    <xdr:ext cx="4714875" cy="2914650"/>
    <xdr:graphicFrame macro="">
      <xdr:nvGraphicFramePr>
        <xdr:cNvPr id="1974064321" name="Chart 30" title="Gráfico">
          <a:extLst>
            <a:ext uri="{FF2B5EF4-FFF2-40B4-BE49-F238E27FC236}">
              <a16:creationId xmlns:a16="http://schemas.microsoft.com/office/drawing/2014/main" id="{00000000-0008-0000-1000-0000C1D4A9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25</xdr:row>
      <xdr:rowOff>123825</xdr:rowOff>
    </xdr:from>
    <xdr:ext cx="4714875" cy="2914650"/>
    <xdr:graphicFrame macro="">
      <xdr:nvGraphicFramePr>
        <xdr:cNvPr id="1860195316" name="Chart 31" title="Gráfico">
          <a:extLst>
            <a:ext uri="{FF2B5EF4-FFF2-40B4-BE49-F238E27FC236}">
              <a16:creationId xmlns:a16="http://schemas.microsoft.com/office/drawing/2014/main" id="{00000000-0008-0000-1000-0000F453E0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857250</xdr:colOff>
      <xdr:row>19</xdr:row>
      <xdr:rowOff>47625</xdr:rowOff>
    </xdr:from>
    <xdr:ext cx="542925" cy="106680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1308000" y="432725"/>
          <a:ext cx="590100" cy="983400"/>
        </a:xfrm>
        <a:prstGeom prst="downArrow">
          <a:avLst>
            <a:gd name="adj1" fmla="val 50000"/>
            <a:gd name="adj2" fmla="val 50000"/>
          </a:avLst>
        </a:prstGeom>
        <a:solidFill>
          <a:srgbClr val="B6D7A8"/>
        </a:solidFill>
        <a:ln w="9525" cap="flat" cmpd="sng">
          <a:solidFill>
            <a:srgbClr val="6AA84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447675</xdr:colOff>
      <xdr:row>5</xdr:row>
      <xdr:rowOff>104775</xdr:rowOff>
    </xdr:from>
    <xdr:ext cx="4010025" cy="2486025"/>
    <xdr:graphicFrame macro="">
      <xdr:nvGraphicFramePr>
        <xdr:cNvPr id="973561765" name="Chart 32" title="Gráfico">
          <a:extLst>
            <a:ext uri="{FF2B5EF4-FFF2-40B4-BE49-F238E27FC236}">
              <a16:creationId xmlns:a16="http://schemas.microsoft.com/office/drawing/2014/main" id="{00000000-0008-0000-1100-0000A55F0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</xdr:row>
      <xdr:rowOff>38100</xdr:rowOff>
    </xdr:from>
    <xdr:ext cx="4676775" cy="2895600"/>
    <xdr:graphicFrame macro="">
      <xdr:nvGraphicFramePr>
        <xdr:cNvPr id="1023920074" name="Chart 33" title="Gráfico">
          <a:extLst>
            <a:ext uri="{FF2B5EF4-FFF2-40B4-BE49-F238E27FC236}">
              <a16:creationId xmlns:a16="http://schemas.microsoft.com/office/drawing/2014/main" id="{00000000-0008-0000-1200-0000CAC707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133350</xdr:colOff>
      <xdr:row>6</xdr:row>
      <xdr:rowOff>0</xdr:rowOff>
    </xdr:from>
    <xdr:ext cx="4600575" cy="2847975"/>
    <xdr:graphicFrame macro="">
      <xdr:nvGraphicFramePr>
        <xdr:cNvPr id="41806510" name="Chart 34" title="Gráfico">
          <a:extLst>
            <a:ext uri="{FF2B5EF4-FFF2-40B4-BE49-F238E27FC236}">
              <a16:creationId xmlns:a16="http://schemas.microsoft.com/office/drawing/2014/main" id="{00000000-0008-0000-1300-0000AEEA7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361950</xdr:colOff>
      <xdr:row>5</xdr:row>
      <xdr:rowOff>38100</xdr:rowOff>
    </xdr:from>
    <xdr:ext cx="4210050" cy="2600325"/>
    <xdr:graphicFrame macro="">
      <xdr:nvGraphicFramePr>
        <xdr:cNvPr id="1518555290" name="Chart 3" title="Gráfico">
          <a:extLst>
            <a:ext uri="{FF2B5EF4-FFF2-40B4-BE49-F238E27FC236}">
              <a16:creationId xmlns:a16="http://schemas.microsoft.com/office/drawing/2014/main" id="{00000000-0008-0000-0200-00009A5083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19050</xdr:colOff>
      <xdr:row>14</xdr:row>
      <xdr:rowOff>76200</xdr:rowOff>
    </xdr:from>
    <xdr:ext cx="3876675" cy="2390775"/>
    <xdr:graphicFrame macro="">
      <xdr:nvGraphicFramePr>
        <xdr:cNvPr id="1866417307" name="Chart 4" title="Gráfico">
          <a:extLst>
            <a:ext uri="{FF2B5EF4-FFF2-40B4-BE49-F238E27FC236}">
              <a16:creationId xmlns:a16="http://schemas.microsoft.com/office/drawing/2014/main" id="{00000000-0008-0000-0200-00009B443F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1133475</xdr:colOff>
      <xdr:row>10</xdr:row>
      <xdr:rowOff>66675</xdr:rowOff>
    </xdr:from>
    <xdr:ext cx="438150" cy="7334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31688" y="3418050"/>
          <a:ext cx="428625" cy="723900"/>
        </a:xfrm>
        <a:prstGeom prst="downArrow">
          <a:avLst>
            <a:gd name="adj1" fmla="val 50000"/>
            <a:gd name="adj2" fmla="val 50000"/>
          </a:avLst>
        </a:prstGeom>
        <a:solidFill>
          <a:srgbClr val="FFF2CC"/>
        </a:solidFill>
        <a:ln w="9525" cap="flat" cmpd="sng">
          <a:solidFill>
            <a:srgbClr val="FFD96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5</xdr:row>
      <xdr:rowOff>171450</xdr:rowOff>
    </xdr:from>
    <xdr:ext cx="4752975" cy="2933700"/>
    <xdr:graphicFrame macro="">
      <xdr:nvGraphicFramePr>
        <xdr:cNvPr id="855228800" name="Chart 35" title="Gráfico">
          <a:extLst>
            <a:ext uri="{FF2B5EF4-FFF2-40B4-BE49-F238E27FC236}">
              <a16:creationId xmlns:a16="http://schemas.microsoft.com/office/drawing/2014/main" id="{00000000-0008-0000-1400-000080C1F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6</xdr:row>
      <xdr:rowOff>47625</xdr:rowOff>
    </xdr:from>
    <xdr:ext cx="4476750" cy="2762250"/>
    <xdr:graphicFrame macro="">
      <xdr:nvGraphicFramePr>
        <xdr:cNvPr id="1407631722" name="Chart 36" title="Gráfico">
          <a:extLst>
            <a:ext uri="{FF2B5EF4-FFF2-40B4-BE49-F238E27FC236}">
              <a16:creationId xmlns:a16="http://schemas.microsoft.com/office/drawing/2014/main" id="{00000000-0008-0000-1500-00006AC1E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6</xdr:row>
      <xdr:rowOff>114300</xdr:rowOff>
    </xdr:from>
    <xdr:ext cx="4457700" cy="2762250"/>
    <xdr:graphicFrame macro="">
      <xdr:nvGraphicFramePr>
        <xdr:cNvPr id="778694730" name="Chart 37" title="Gráfico">
          <a:extLst>
            <a:ext uri="{FF2B5EF4-FFF2-40B4-BE49-F238E27FC236}">
              <a16:creationId xmlns:a16="http://schemas.microsoft.com/office/drawing/2014/main" id="{00000000-0008-0000-1600-00004AF06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5</xdr:row>
      <xdr:rowOff>180975</xdr:rowOff>
    </xdr:from>
    <xdr:ext cx="4429125" cy="2743200"/>
    <xdr:graphicFrame macro="">
      <xdr:nvGraphicFramePr>
        <xdr:cNvPr id="1623191503" name="Chart 38" title="Gráfico">
          <a:extLst>
            <a:ext uri="{FF2B5EF4-FFF2-40B4-BE49-F238E27FC236}">
              <a16:creationId xmlns:a16="http://schemas.microsoft.com/office/drawing/2014/main" id="{00000000-0008-0000-1700-0000CFEFB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571500</xdr:colOff>
      <xdr:row>5</xdr:row>
      <xdr:rowOff>57150</xdr:rowOff>
    </xdr:from>
    <xdr:ext cx="4124325" cy="2581275"/>
    <xdr:graphicFrame macro="">
      <xdr:nvGraphicFramePr>
        <xdr:cNvPr id="63581979" name="Chart 5" title="Gráfico">
          <a:extLst>
            <a:ext uri="{FF2B5EF4-FFF2-40B4-BE49-F238E27FC236}">
              <a16:creationId xmlns:a16="http://schemas.microsoft.com/office/drawing/2014/main" id="{00000000-0008-0000-0300-00001B2FC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0</xdr:colOff>
      <xdr:row>18</xdr:row>
      <xdr:rowOff>123825</xdr:rowOff>
    </xdr:from>
    <xdr:ext cx="5381625" cy="3333750"/>
    <xdr:graphicFrame macro="">
      <xdr:nvGraphicFramePr>
        <xdr:cNvPr id="851121484" name="Chart 6" title="Gráfico">
          <a:extLst>
            <a:ext uri="{FF2B5EF4-FFF2-40B4-BE49-F238E27FC236}">
              <a16:creationId xmlns:a16="http://schemas.microsoft.com/office/drawing/2014/main" id="{00000000-0008-0000-0300-00004C15B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133350</xdr:colOff>
      <xdr:row>15</xdr:row>
      <xdr:rowOff>57150</xdr:rowOff>
    </xdr:from>
    <xdr:ext cx="371475" cy="5810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65025" y="3494250"/>
          <a:ext cx="361950" cy="571500"/>
        </a:xfrm>
        <a:prstGeom prst="downArrow">
          <a:avLst>
            <a:gd name="adj1" fmla="val 50000"/>
            <a:gd name="adj2" fmla="val 50000"/>
          </a:avLst>
        </a:prstGeom>
        <a:solidFill>
          <a:srgbClr val="FFF2CC"/>
        </a:solidFill>
        <a:ln w="9525" cap="flat" cmpd="sng">
          <a:solidFill>
            <a:srgbClr val="FFD96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16</xdr:row>
      <xdr:rowOff>47625</xdr:rowOff>
    </xdr:from>
    <xdr:ext cx="3933825" cy="2438400"/>
    <xdr:graphicFrame macro="">
      <xdr:nvGraphicFramePr>
        <xdr:cNvPr id="1398289380" name="Chart 7" title="Gráfico">
          <a:extLst>
            <a:ext uri="{FF2B5EF4-FFF2-40B4-BE49-F238E27FC236}">
              <a16:creationId xmlns:a16="http://schemas.microsoft.com/office/drawing/2014/main" id="{00000000-0008-0000-0400-0000E4335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914400</xdr:colOff>
      <xdr:row>6</xdr:row>
      <xdr:rowOff>0</xdr:rowOff>
    </xdr:from>
    <xdr:ext cx="4191000" cy="2609850"/>
    <xdr:graphicFrame macro="">
      <xdr:nvGraphicFramePr>
        <xdr:cNvPr id="53035167" name="Chart 8" title="Gráfico">
          <a:extLst>
            <a:ext uri="{FF2B5EF4-FFF2-40B4-BE49-F238E27FC236}">
              <a16:creationId xmlns:a16="http://schemas.microsoft.com/office/drawing/2014/main" id="{00000000-0008-0000-0400-00009F4029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1609725</xdr:colOff>
      <xdr:row>12</xdr:row>
      <xdr:rowOff>66675</xdr:rowOff>
    </xdr:from>
    <xdr:ext cx="447675" cy="6953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126925" y="3437100"/>
          <a:ext cx="438150" cy="685800"/>
        </a:xfrm>
        <a:prstGeom prst="downArrow">
          <a:avLst>
            <a:gd name="adj1" fmla="val 50000"/>
            <a:gd name="adj2" fmla="val 50000"/>
          </a:avLst>
        </a:prstGeom>
        <a:solidFill>
          <a:srgbClr val="FFF2CC"/>
        </a:solidFill>
        <a:ln w="9525" cap="flat" cmpd="sng">
          <a:solidFill>
            <a:srgbClr val="FFD96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314325</xdr:colOff>
      <xdr:row>0</xdr:row>
      <xdr:rowOff>114300</xdr:rowOff>
    </xdr:from>
    <xdr:ext cx="4676775" cy="2905125"/>
    <xdr:graphicFrame macro="">
      <xdr:nvGraphicFramePr>
        <xdr:cNvPr id="459556368" name="Chart 9" title="Gráfico">
          <a:extLst>
            <a:ext uri="{FF2B5EF4-FFF2-40B4-BE49-F238E27FC236}">
              <a16:creationId xmlns:a16="http://schemas.microsoft.com/office/drawing/2014/main" id="{00000000-0008-0000-0500-0000104664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161925</xdr:rowOff>
    </xdr:from>
    <xdr:ext cx="4810125" cy="2981325"/>
    <xdr:graphicFrame macro="">
      <xdr:nvGraphicFramePr>
        <xdr:cNvPr id="1856758197" name="Chart 10" title="Gráfico">
          <a:extLst>
            <a:ext uri="{FF2B5EF4-FFF2-40B4-BE49-F238E27FC236}">
              <a16:creationId xmlns:a16="http://schemas.microsoft.com/office/drawing/2014/main" id="{00000000-0008-0000-0600-0000B5E1A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0</xdr:colOff>
      <xdr:row>4</xdr:row>
      <xdr:rowOff>104775</xdr:rowOff>
    </xdr:from>
    <xdr:ext cx="4286250" cy="2657475"/>
    <xdr:graphicFrame macro="">
      <xdr:nvGraphicFramePr>
        <xdr:cNvPr id="1577572239" name="Chart 11" title="Gráfico">
          <a:extLst>
            <a:ext uri="{FF2B5EF4-FFF2-40B4-BE49-F238E27FC236}">
              <a16:creationId xmlns:a16="http://schemas.microsoft.com/office/drawing/2014/main" id="{00000000-0008-0000-0600-00008FD70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990600</xdr:colOff>
      <xdr:row>8</xdr:row>
      <xdr:rowOff>76200</xdr:rowOff>
    </xdr:from>
    <xdr:ext cx="323850" cy="5810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68550" y="507650"/>
          <a:ext cx="344700" cy="622500"/>
        </a:xfrm>
        <a:prstGeom prst="downArrow">
          <a:avLst>
            <a:gd name="adj1" fmla="val 50000"/>
            <a:gd name="adj2" fmla="val 50000"/>
          </a:avLst>
        </a:prstGeom>
        <a:solidFill>
          <a:srgbClr val="FFE599"/>
        </a:solidFill>
        <a:ln w="9525" cap="flat" cmpd="sng">
          <a:solidFill>
            <a:srgbClr val="FFD966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15</xdr:row>
      <xdr:rowOff>66675</xdr:rowOff>
    </xdr:from>
    <xdr:ext cx="3924300" cy="2428875"/>
    <xdr:graphicFrame macro="">
      <xdr:nvGraphicFramePr>
        <xdr:cNvPr id="1993036107" name="Chart 12" title="Gráfico">
          <a:extLst>
            <a:ext uri="{FF2B5EF4-FFF2-40B4-BE49-F238E27FC236}">
              <a16:creationId xmlns:a16="http://schemas.microsoft.com/office/drawing/2014/main" id="{00000000-0008-0000-0700-00004B51C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895350</xdr:colOff>
      <xdr:row>4</xdr:row>
      <xdr:rowOff>104775</xdr:rowOff>
    </xdr:from>
    <xdr:ext cx="4448175" cy="2762250"/>
    <xdr:graphicFrame macro="">
      <xdr:nvGraphicFramePr>
        <xdr:cNvPr id="112000002" name="Chart 13" title="Gráfico">
          <a:extLst>
            <a:ext uri="{FF2B5EF4-FFF2-40B4-BE49-F238E27FC236}">
              <a16:creationId xmlns:a16="http://schemas.microsoft.com/office/drawing/2014/main" id="{00000000-0008-0000-0700-000002FCA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152400</xdr:colOff>
      <xdr:row>11</xdr:row>
      <xdr:rowOff>85725</xdr:rowOff>
    </xdr:from>
    <xdr:ext cx="419100" cy="6667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264325" y="421450"/>
          <a:ext cx="402300" cy="651300"/>
        </a:xfrm>
        <a:prstGeom prst="downArrow">
          <a:avLst>
            <a:gd name="adj1" fmla="val 50000"/>
            <a:gd name="adj2" fmla="val 50000"/>
          </a:avLst>
        </a:prstGeom>
        <a:solidFill>
          <a:srgbClr val="B6D7A8"/>
        </a:solidFill>
        <a:ln w="9525" cap="flat" cmpd="sng">
          <a:solidFill>
            <a:srgbClr val="B6D7A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104775</xdr:rowOff>
    </xdr:from>
    <xdr:ext cx="6791325" cy="4181475"/>
    <xdr:graphicFrame macro="">
      <xdr:nvGraphicFramePr>
        <xdr:cNvPr id="656188049" name="Chart 14" title="Gráfico">
          <a:extLst>
            <a:ext uri="{FF2B5EF4-FFF2-40B4-BE49-F238E27FC236}">
              <a16:creationId xmlns:a16="http://schemas.microsoft.com/office/drawing/2014/main" id="{00000000-0008-0000-0800-000091A21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904875</xdr:colOff>
      <xdr:row>4</xdr:row>
      <xdr:rowOff>38100</xdr:rowOff>
    </xdr:from>
    <xdr:ext cx="5581650" cy="3457575"/>
    <xdr:graphicFrame macro="">
      <xdr:nvGraphicFramePr>
        <xdr:cNvPr id="600794213" name="Chart 15" title="Gráfico">
          <a:extLst>
            <a:ext uri="{FF2B5EF4-FFF2-40B4-BE49-F238E27FC236}">
              <a16:creationId xmlns:a16="http://schemas.microsoft.com/office/drawing/2014/main" id="{00000000-0008-0000-0800-00006564CF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0</xdr:col>
      <xdr:colOff>1228725</xdr:colOff>
      <xdr:row>11</xdr:row>
      <xdr:rowOff>123825</xdr:rowOff>
    </xdr:from>
    <xdr:ext cx="447675" cy="857250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1791125" y="680050"/>
          <a:ext cx="459900" cy="881100"/>
        </a:xfrm>
        <a:prstGeom prst="downArrow">
          <a:avLst>
            <a:gd name="adj1" fmla="val 50000"/>
            <a:gd name="adj2" fmla="val 50000"/>
          </a:avLst>
        </a:prstGeom>
        <a:solidFill>
          <a:srgbClr val="B6D7A8"/>
        </a:solidFill>
        <a:ln w="9525" cap="flat" cmpd="sng">
          <a:solidFill>
            <a:srgbClr val="B6D7A8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20</xdr:row>
      <xdr:rowOff>180975</xdr:rowOff>
    </xdr:from>
    <xdr:ext cx="4419600" cy="2733675"/>
    <xdr:graphicFrame macro="">
      <xdr:nvGraphicFramePr>
        <xdr:cNvPr id="279532679" name="Chart 16" title="Gráfico">
          <a:extLst>
            <a:ext uri="{FF2B5EF4-FFF2-40B4-BE49-F238E27FC236}">
              <a16:creationId xmlns:a16="http://schemas.microsoft.com/office/drawing/2014/main" id="{00000000-0008-0000-0900-00008754A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228600</xdr:colOff>
      <xdr:row>4</xdr:row>
      <xdr:rowOff>142875</xdr:rowOff>
    </xdr:from>
    <xdr:ext cx="4067175" cy="2514600"/>
    <xdr:graphicFrame macro="">
      <xdr:nvGraphicFramePr>
        <xdr:cNvPr id="1604227177" name="Chart 17" title="Gráfico">
          <a:extLst>
            <a:ext uri="{FF2B5EF4-FFF2-40B4-BE49-F238E27FC236}">
              <a16:creationId xmlns:a16="http://schemas.microsoft.com/office/drawing/2014/main" id="{00000000-0008-0000-0900-000069909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</xdr:col>
      <xdr:colOff>57150</xdr:colOff>
      <xdr:row>16</xdr:row>
      <xdr:rowOff>57150</xdr:rowOff>
    </xdr:from>
    <xdr:ext cx="400050" cy="79057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929075" y="440600"/>
          <a:ext cx="459900" cy="919500"/>
        </a:xfrm>
        <a:prstGeom prst="downArrow">
          <a:avLst>
            <a:gd name="adj1" fmla="val 50000"/>
            <a:gd name="adj2" fmla="val 50000"/>
          </a:avLst>
        </a:prstGeom>
        <a:solidFill>
          <a:srgbClr val="B6D7A8"/>
        </a:solidFill>
        <a:ln w="9525" cap="flat" cmpd="sng">
          <a:solidFill>
            <a:srgbClr val="6AA84F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E599"/>
    <outlinePr summaryBelow="0" summaryRight="0"/>
  </sheetPr>
  <dimension ref="A1:G1000"/>
  <sheetViews>
    <sheetView tabSelected="1" workbookViewId="0"/>
  </sheetViews>
  <sheetFormatPr defaultColWidth="12.5703125" defaultRowHeight="15" customHeight="1"/>
  <cols>
    <col min="1" max="1" width="18.28515625" customWidth="1"/>
    <col min="2" max="6" width="12.5703125" customWidth="1"/>
  </cols>
  <sheetData>
    <row r="1" spans="1:7" ht="15.75" customHeight="1">
      <c r="D1" s="1"/>
    </row>
    <row r="2" spans="1:7" ht="15.75" customHeight="1">
      <c r="B2" s="2" t="s">
        <v>0</v>
      </c>
      <c r="C2" s="2" t="s">
        <v>1</v>
      </c>
    </row>
    <row r="3" spans="1:7" ht="15.75" customHeight="1">
      <c r="A3" s="2" t="s">
        <v>2</v>
      </c>
      <c r="B3" s="2">
        <v>1232</v>
      </c>
      <c r="C3" s="2">
        <v>161.5</v>
      </c>
      <c r="F3" s="1">
        <v>1232</v>
      </c>
      <c r="G3" s="3">
        <v>1</v>
      </c>
    </row>
    <row r="4" spans="1:7" ht="15.75" customHeight="1">
      <c r="A4" s="4" t="s">
        <v>3</v>
      </c>
      <c r="B4" s="4">
        <v>18981</v>
      </c>
      <c r="C4" s="4">
        <v>2279.5</v>
      </c>
      <c r="F4" s="1">
        <v>161.5</v>
      </c>
      <c r="G4" s="5">
        <v>0.13</v>
      </c>
    </row>
    <row r="5" spans="1:7" ht="15.75" customHeight="1">
      <c r="A5" s="6" t="s">
        <v>4</v>
      </c>
      <c r="B5" s="6">
        <f t="shared" ref="B5:C5" si="0">SUM(B3:B4)</f>
        <v>20213</v>
      </c>
      <c r="C5" s="6">
        <f t="shared" si="0"/>
        <v>2441</v>
      </c>
    </row>
    <row r="6" spans="1:7" ht="15.75" customHeight="1">
      <c r="F6" s="7">
        <v>18981</v>
      </c>
      <c r="G6" s="3">
        <v>1</v>
      </c>
    </row>
    <row r="7" spans="1:7" ht="15.75" customHeight="1">
      <c r="F7" s="7">
        <v>2279.5</v>
      </c>
      <c r="G7" s="5">
        <v>0.12</v>
      </c>
    </row>
    <row r="8" spans="1:7" ht="15.75" customHeight="1"/>
    <row r="9" spans="1:7" ht="15.75" customHeight="1"/>
    <row r="10" spans="1:7" ht="15.75" customHeight="1">
      <c r="F10" s="1">
        <v>20213</v>
      </c>
      <c r="G10" s="1">
        <v>100</v>
      </c>
    </row>
    <row r="11" spans="1:7" ht="15.75" customHeight="1">
      <c r="F11" s="1">
        <v>2441</v>
      </c>
      <c r="G11" s="5">
        <v>0.12</v>
      </c>
    </row>
    <row r="12" spans="1:7" ht="15.75" customHeight="1"/>
    <row r="13" spans="1:7" ht="15.75" customHeight="1"/>
    <row r="14" spans="1:7" ht="15.75" customHeight="1"/>
    <row r="15" spans="1:7" ht="15.75" customHeight="1"/>
    <row r="16" spans="1: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BEA6B"/>
    <outlinePr summaryBelow="0" summaryRight="0"/>
  </sheetPr>
  <dimension ref="A1:K26"/>
  <sheetViews>
    <sheetView workbookViewId="0"/>
  </sheetViews>
  <sheetFormatPr defaultColWidth="12.5703125" defaultRowHeight="15" customHeight="1"/>
  <cols>
    <col min="1" max="1" width="17.85546875" customWidth="1"/>
    <col min="2" max="2" width="15.42578125" customWidth="1"/>
  </cols>
  <sheetData>
    <row r="1" spans="1:11">
      <c r="A1" s="106" t="s">
        <v>5</v>
      </c>
      <c r="B1" s="119"/>
      <c r="F1" s="50" t="s">
        <v>7</v>
      </c>
      <c r="G1" s="50" t="s">
        <v>8</v>
      </c>
      <c r="H1" s="50" t="s">
        <v>9</v>
      </c>
      <c r="I1" s="50" t="s">
        <v>10</v>
      </c>
      <c r="J1" s="50" t="s">
        <v>11</v>
      </c>
      <c r="K1" s="51"/>
    </row>
    <row r="2" spans="1:11">
      <c r="A2" s="107" t="s">
        <v>67</v>
      </c>
      <c r="B2" s="123"/>
      <c r="D2" s="29"/>
      <c r="E2" s="29"/>
      <c r="F2" s="52">
        <f>B6+B7+B8</f>
        <v>1540</v>
      </c>
      <c r="G2" s="52">
        <v>5360</v>
      </c>
      <c r="H2" s="52">
        <f>B5+B11</f>
        <v>2764</v>
      </c>
      <c r="I2" s="52">
        <v>3300</v>
      </c>
      <c r="J2" s="52">
        <f>B3+B4+B12+B13+B14</f>
        <v>4220.5</v>
      </c>
      <c r="K2" s="51"/>
    </row>
    <row r="3" spans="1:11">
      <c r="A3" s="18" t="s">
        <v>63</v>
      </c>
      <c r="B3" s="18">
        <v>263</v>
      </c>
      <c r="F3" s="108" t="s">
        <v>54</v>
      </c>
      <c r="G3" s="124"/>
      <c r="H3" s="124"/>
      <c r="I3" s="124"/>
      <c r="J3" s="124"/>
    </row>
    <row r="4" spans="1:11">
      <c r="A4" s="20" t="s">
        <v>31</v>
      </c>
      <c r="B4" s="20">
        <v>182</v>
      </c>
      <c r="F4" s="53" t="s">
        <v>68</v>
      </c>
      <c r="G4" s="53"/>
      <c r="H4" s="53">
        <f>SUM(F2:K2)</f>
        <v>17184.5</v>
      </c>
      <c r="I4" s="53"/>
      <c r="J4" s="53"/>
    </row>
    <row r="5" spans="1:11">
      <c r="A5" s="20" t="s">
        <v>69</v>
      </c>
      <c r="B5" s="20">
        <v>1894</v>
      </c>
      <c r="F5" s="46"/>
    </row>
    <row r="6" spans="1:11">
      <c r="A6" s="20" t="s">
        <v>61</v>
      </c>
      <c r="B6" s="20">
        <v>750</v>
      </c>
    </row>
    <row r="7" spans="1:11">
      <c r="A7" s="20" t="s">
        <v>48</v>
      </c>
      <c r="B7" s="20">
        <v>550</v>
      </c>
    </row>
    <row r="8" spans="1:11">
      <c r="A8" s="20" t="s">
        <v>40</v>
      </c>
      <c r="B8" s="20">
        <v>240</v>
      </c>
      <c r="F8" s="54"/>
      <c r="G8" s="54"/>
      <c r="H8" s="54"/>
      <c r="I8" s="54"/>
      <c r="J8" s="54"/>
      <c r="K8" s="51"/>
    </row>
    <row r="9" spans="1:11">
      <c r="A9" s="20" t="s">
        <v>8</v>
      </c>
      <c r="B9" s="20">
        <v>5360</v>
      </c>
    </row>
    <row r="10" spans="1:11">
      <c r="A10" s="27" t="s">
        <v>26</v>
      </c>
      <c r="B10" s="27">
        <v>3300</v>
      </c>
    </row>
    <row r="11" spans="1:11">
      <c r="A11" s="33" t="s">
        <v>70</v>
      </c>
      <c r="B11" s="33">
        <v>870</v>
      </c>
    </row>
    <row r="12" spans="1:11">
      <c r="A12" s="33" t="s">
        <v>71</v>
      </c>
      <c r="B12" s="33">
        <v>1140</v>
      </c>
    </row>
    <row r="13" spans="1:11">
      <c r="A13" s="33" t="s">
        <v>72</v>
      </c>
      <c r="B13" s="33">
        <v>2500</v>
      </c>
    </row>
    <row r="14" spans="1:11">
      <c r="A14" s="49" t="s">
        <v>64</v>
      </c>
      <c r="B14" s="49">
        <v>135.5</v>
      </c>
    </row>
    <row r="15" spans="1:11">
      <c r="A15" s="44" t="s">
        <v>46</v>
      </c>
      <c r="B15" s="44">
        <f>SUM(B3:B14)</f>
        <v>17184.5</v>
      </c>
      <c r="G15" s="1"/>
    </row>
    <row r="16" spans="1:11">
      <c r="G16" s="1"/>
    </row>
    <row r="17" spans="7:7">
      <c r="G17" s="1"/>
    </row>
    <row r="18" spans="7:7">
      <c r="G18" s="1"/>
    </row>
    <row r="19" spans="7:7">
      <c r="G19" s="1"/>
    </row>
    <row r="20" spans="7:7">
      <c r="G20" s="1"/>
    </row>
    <row r="21" spans="7:7">
      <c r="G21" s="1"/>
    </row>
    <row r="22" spans="7:7">
      <c r="G22" s="1"/>
    </row>
    <row r="23" spans="7:7">
      <c r="G23" s="29"/>
    </row>
    <row r="24" spans="7:7">
      <c r="G24" s="29"/>
    </row>
    <row r="25" spans="7:7">
      <c r="G25" s="29"/>
    </row>
    <row r="26" spans="7:7">
      <c r="G26" s="29"/>
    </row>
  </sheetData>
  <mergeCells count="3">
    <mergeCell ref="A1:B1"/>
    <mergeCell ref="A2:B2"/>
    <mergeCell ref="F3:J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BEA6B"/>
    <outlinePr summaryBelow="0" summaryRight="0"/>
  </sheetPr>
  <dimension ref="A1:L46"/>
  <sheetViews>
    <sheetView workbookViewId="0"/>
  </sheetViews>
  <sheetFormatPr defaultColWidth="12.5703125" defaultRowHeight="15" customHeight="1"/>
  <cols>
    <col min="1" max="1" width="18.85546875" customWidth="1"/>
    <col min="2" max="2" width="16" customWidth="1"/>
    <col min="4" max="4" width="14.140625" customWidth="1"/>
  </cols>
  <sheetData>
    <row r="1" spans="1:12">
      <c r="A1" s="106" t="s">
        <v>17</v>
      </c>
      <c r="B1" s="119"/>
      <c r="E1" s="50" t="s">
        <v>7</v>
      </c>
      <c r="F1" s="50" t="s">
        <v>8</v>
      </c>
      <c r="G1" s="50" t="s">
        <v>9</v>
      </c>
      <c r="H1" s="50" t="s">
        <v>10</v>
      </c>
      <c r="I1" s="50" t="s">
        <v>11</v>
      </c>
      <c r="J1" s="51"/>
    </row>
    <row r="2" spans="1:12">
      <c r="A2" s="109" t="s">
        <v>73</v>
      </c>
      <c r="B2" s="119"/>
      <c r="E2" s="55">
        <f>B7+B12+B13+B16</f>
        <v>2855.5</v>
      </c>
      <c r="F2" s="55">
        <v>9460</v>
      </c>
      <c r="G2" s="55">
        <f>B10+B11</f>
        <v>3170</v>
      </c>
      <c r="H2" s="55">
        <f>B15+B14</f>
        <v>16810</v>
      </c>
      <c r="I2" s="44">
        <f>B3+B6+B8+B9+B17+B18+B5</f>
        <v>1381.5</v>
      </c>
      <c r="J2" s="51"/>
    </row>
    <row r="3" spans="1:12">
      <c r="A3" s="45" t="s">
        <v>63</v>
      </c>
      <c r="B3" s="18">
        <v>240.5</v>
      </c>
      <c r="E3" s="110" t="s">
        <v>74</v>
      </c>
      <c r="F3" s="125"/>
      <c r="G3" s="125"/>
      <c r="H3" s="125"/>
      <c r="I3" s="125"/>
    </row>
    <row r="4" spans="1:12">
      <c r="A4" s="48" t="s">
        <v>75</v>
      </c>
      <c r="B4" s="20">
        <v>9460</v>
      </c>
      <c r="E4" s="53" t="s">
        <v>76</v>
      </c>
      <c r="F4" s="53"/>
      <c r="G4" s="53">
        <f>SUM(E2:J2)</f>
        <v>33677</v>
      </c>
      <c r="H4" s="53"/>
      <c r="I4" s="53"/>
    </row>
    <row r="5" spans="1:12">
      <c r="A5" s="48" t="s">
        <v>64</v>
      </c>
      <c r="B5" s="20">
        <v>50</v>
      </c>
    </row>
    <row r="6" spans="1:12">
      <c r="A6" s="48" t="s">
        <v>77</v>
      </c>
      <c r="B6" s="20">
        <v>27.5</v>
      </c>
      <c r="D6" s="29"/>
      <c r="E6" s="29"/>
      <c r="F6" s="29"/>
      <c r="G6" s="29"/>
      <c r="H6" s="29"/>
      <c r="I6" s="29"/>
      <c r="J6" s="29"/>
      <c r="K6" s="29"/>
      <c r="L6" s="29"/>
    </row>
    <row r="7" spans="1:12">
      <c r="A7" s="48" t="s">
        <v>78</v>
      </c>
      <c r="B7" s="20">
        <v>1040</v>
      </c>
      <c r="D7" s="29"/>
      <c r="E7" s="29"/>
      <c r="F7" s="29"/>
      <c r="G7" s="29"/>
      <c r="H7" s="29"/>
      <c r="I7" s="29"/>
      <c r="J7" s="29"/>
      <c r="K7" s="29"/>
      <c r="L7" s="29"/>
    </row>
    <row r="8" spans="1:12">
      <c r="A8" s="33" t="s">
        <v>71</v>
      </c>
      <c r="B8" s="20">
        <v>560</v>
      </c>
      <c r="D8" s="29"/>
      <c r="E8" s="29"/>
      <c r="F8" s="29"/>
      <c r="G8" s="29"/>
      <c r="H8" s="29"/>
      <c r="I8" s="29"/>
      <c r="J8" s="29"/>
      <c r="K8" s="29"/>
      <c r="L8" s="29"/>
    </row>
    <row r="9" spans="1:12">
      <c r="A9" s="33" t="s">
        <v>79</v>
      </c>
      <c r="B9" s="20">
        <v>400</v>
      </c>
      <c r="D9" s="29"/>
      <c r="E9" s="29"/>
      <c r="F9" s="29"/>
      <c r="G9" s="29"/>
      <c r="H9" s="29"/>
      <c r="I9" s="29"/>
      <c r="J9" s="29"/>
      <c r="K9" s="29"/>
      <c r="L9" s="29"/>
    </row>
    <row r="10" spans="1:12">
      <c r="A10" s="33" t="s">
        <v>80</v>
      </c>
      <c r="B10" s="20">
        <v>1800</v>
      </c>
      <c r="D10" s="29"/>
      <c r="E10" s="29"/>
      <c r="F10" s="29"/>
      <c r="G10" s="29"/>
      <c r="H10" s="29"/>
      <c r="I10" s="29"/>
      <c r="J10" s="29"/>
      <c r="K10" s="29"/>
      <c r="L10" s="29"/>
    </row>
    <row r="11" spans="1:12">
      <c r="A11" s="33" t="s">
        <v>69</v>
      </c>
      <c r="B11" s="20">
        <v>1370</v>
      </c>
      <c r="D11" s="29"/>
      <c r="E11" s="29"/>
      <c r="F11" s="29"/>
      <c r="G11" s="29"/>
      <c r="H11" s="29"/>
      <c r="I11" s="29"/>
      <c r="J11" s="29"/>
      <c r="K11" s="29"/>
      <c r="L11" s="29"/>
    </row>
    <row r="12" spans="1:12">
      <c r="A12" s="20" t="s">
        <v>42</v>
      </c>
      <c r="B12" s="20">
        <v>535.5</v>
      </c>
      <c r="D12" s="29"/>
      <c r="E12" s="29"/>
      <c r="F12" s="29"/>
      <c r="G12" s="29"/>
      <c r="H12" s="29"/>
      <c r="I12" s="29"/>
      <c r="J12" s="29"/>
      <c r="K12" s="29"/>
      <c r="L12" s="29"/>
    </row>
    <row r="13" spans="1:12">
      <c r="A13" s="20" t="s">
        <v>61</v>
      </c>
      <c r="B13" s="20">
        <v>1240</v>
      </c>
      <c r="D13" s="29"/>
      <c r="E13" s="29"/>
      <c r="F13" s="29"/>
      <c r="G13" s="29"/>
      <c r="H13" s="29"/>
      <c r="I13" s="29"/>
      <c r="J13" s="29"/>
      <c r="K13" s="29"/>
      <c r="L13" s="29"/>
    </row>
    <row r="14" spans="1:12">
      <c r="A14" s="20" t="s">
        <v>26</v>
      </c>
      <c r="B14" s="20">
        <v>5245</v>
      </c>
      <c r="D14" s="29"/>
      <c r="E14" s="29"/>
      <c r="F14" s="29"/>
      <c r="G14" s="29"/>
      <c r="H14" s="29"/>
      <c r="I14" s="29"/>
      <c r="J14" s="29"/>
      <c r="K14" s="29"/>
      <c r="L14" s="29"/>
    </row>
    <row r="15" spans="1:12">
      <c r="A15" s="20" t="s">
        <v>81</v>
      </c>
      <c r="B15" s="20">
        <v>11565</v>
      </c>
      <c r="D15" s="29"/>
      <c r="E15" s="29"/>
      <c r="F15" s="29"/>
      <c r="G15" s="29"/>
      <c r="H15" s="29"/>
      <c r="I15" s="29"/>
      <c r="J15" s="29"/>
      <c r="K15" s="29"/>
      <c r="L15" s="29"/>
    </row>
    <row r="16" spans="1:12">
      <c r="A16" s="20" t="s">
        <v>40</v>
      </c>
      <c r="B16" s="20">
        <v>40</v>
      </c>
      <c r="D16" s="29"/>
      <c r="E16" s="29"/>
      <c r="F16" s="29"/>
      <c r="G16" s="29"/>
      <c r="H16" s="29"/>
      <c r="I16" s="29"/>
      <c r="J16" s="29"/>
      <c r="K16" s="29"/>
      <c r="L16" s="29"/>
    </row>
    <row r="17" spans="1:12">
      <c r="A17" s="20" t="s">
        <v>31</v>
      </c>
      <c r="B17" s="20">
        <v>91</v>
      </c>
      <c r="D17" s="29"/>
      <c r="E17" s="29"/>
      <c r="F17" s="29"/>
      <c r="G17" s="29"/>
      <c r="H17" s="29"/>
      <c r="I17" s="29"/>
      <c r="J17" s="29"/>
      <c r="K17" s="29"/>
      <c r="L17" s="29"/>
    </row>
    <row r="18" spans="1:12">
      <c r="A18" s="27" t="s">
        <v>72</v>
      </c>
      <c r="B18" s="27">
        <v>12.5</v>
      </c>
      <c r="D18" s="29"/>
      <c r="E18" s="29"/>
      <c r="F18" s="29"/>
      <c r="G18" s="29"/>
      <c r="H18" s="29"/>
      <c r="I18" s="29"/>
      <c r="J18" s="29"/>
      <c r="K18" s="29"/>
      <c r="L18" s="29"/>
    </row>
    <row r="19" spans="1:12">
      <c r="A19" s="44" t="s">
        <v>46</v>
      </c>
      <c r="B19" s="44">
        <f>SUM(B3:B18)</f>
        <v>33677</v>
      </c>
      <c r="D19" s="29"/>
      <c r="E19" s="29"/>
      <c r="F19" s="29"/>
      <c r="G19" s="29"/>
      <c r="H19" s="29"/>
      <c r="I19" s="29"/>
      <c r="J19" s="29"/>
      <c r="K19" s="29"/>
      <c r="L19" s="29"/>
    </row>
    <row r="20" spans="1:12">
      <c r="D20" s="29"/>
      <c r="E20" s="29"/>
      <c r="F20" s="29"/>
      <c r="G20" s="29"/>
      <c r="H20" s="29"/>
      <c r="I20" s="29"/>
      <c r="J20" s="29"/>
      <c r="K20" s="29"/>
      <c r="L20" s="29"/>
    </row>
    <row r="21" spans="1:12">
      <c r="D21" s="29"/>
      <c r="E21" s="29"/>
      <c r="F21" s="29"/>
      <c r="G21" s="29"/>
      <c r="H21" s="29"/>
      <c r="I21" s="29"/>
      <c r="J21" s="29"/>
      <c r="K21" s="29"/>
      <c r="L21" s="29"/>
    </row>
    <row r="22" spans="1:12">
      <c r="D22" s="29"/>
      <c r="E22" s="29"/>
      <c r="F22" s="29"/>
      <c r="G22" s="29"/>
      <c r="H22" s="29"/>
      <c r="I22" s="29"/>
      <c r="J22" s="29"/>
      <c r="K22" s="29"/>
      <c r="L22" s="29"/>
    </row>
    <row r="23" spans="1:12">
      <c r="D23" s="29"/>
      <c r="E23" s="29"/>
      <c r="F23" s="29"/>
      <c r="G23" s="29"/>
      <c r="H23" s="29"/>
      <c r="I23" s="29"/>
      <c r="J23" s="29"/>
      <c r="K23" s="29"/>
      <c r="L23" s="29"/>
    </row>
    <row r="24" spans="1:12">
      <c r="D24" s="29"/>
      <c r="E24" s="29"/>
      <c r="F24" s="29"/>
      <c r="G24" s="29"/>
      <c r="H24" s="29"/>
      <c r="I24" s="29"/>
      <c r="J24" s="29"/>
      <c r="K24" s="29"/>
      <c r="L24" s="29"/>
    </row>
    <row r="25" spans="1:12">
      <c r="D25" s="29"/>
      <c r="E25" s="29"/>
      <c r="F25" s="29"/>
      <c r="G25" s="29"/>
      <c r="H25" s="29"/>
      <c r="I25" s="29"/>
      <c r="J25" s="29"/>
      <c r="K25" s="29"/>
      <c r="L25" s="29"/>
    </row>
    <row r="26" spans="1:12">
      <c r="D26" s="29"/>
      <c r="E26" s="29"/>
      <c r="F26" s="29"/>
      <c r="G26" s="29"/>
      <c r="H26" s="29"/>
      <c r="I26" s="29"/>
      <c r="J26" s="29"/>
      <c r="K26" s="29"/>
      <c r="L26" s="29"/>
    </row>
    <row r="27" spans="1:12">
      <c r="D27" s="29"/>
      <c r="E27" s="29"/>
      <c r="F27" s="29"/>
      <c r="G27" s="29"/>
      <c r="H27" s="29"/>
      <c r="I27" s="29"/>
      <c r="J27" s="29"/>
      <c r="K27" s="29"/>
      <c r="L27" s="29"/>
    </row>
    <row r="28" spans="1:12">
      <c r="D28" s="29"/>
      <c r="E28" s="29"/>
      <c r="F28" s="29"/>
      <c r="G28" s="29"/>
      <c r="H28" s="29"/>
      <c r="I28" s="29"/>
      <c r="J28" s="29"/>
      <c r="K28" s="29"/>
      <c r="L28" s="29"/>
    </row>
    <row r="29" spans="1:12">
      <c r="D29" s="29"/>
      <c r="E29" s="29"/>
      <c r="F29" s="29"/>
      <c r="G29" s="29"/>
      <c r="H29" s="29"/>
      <c r="I29" s="29"/>
      <c r="J29" s="29"/>
      <c r="K29" s="29"/>
      <c r="L29" s="29"/>
    </row>
    <row r="30" spans="1:12">
      <c r="D30" s="29"/>
      <c r="E30" s="29"/>
      <c r="F30" s="29"/>
      <c r="G30" s="29"/>
      <c r="H30" s="29"/>
      <c r="I30" s="29"/>
      <c r="J30" s="29"/>
      <c r="K30" s="29"/>
      <c r="L30" s="29"/>
    </row>
    <row r="31" spans="1:12">
      <c r="D31" s="29"/>
      <c r="E31" s="29"/>
      <c r="F31" s="29"/>
      <c r="G31" s="29"/>
      <c r="H31" s="29"/>
      <c r="I31" s="29"/>
      <c r="J31" s="29"/>
      <c r="K31" s="29"/>
      <c r="L31" s="29"/>
    </row>
    <row r="32" spans="1:12">
      <c r="D32" s="29"/>
      <c r="E32" s="29"/>
      <c r="F32" s="29"/>
      <c r="G32" s="29"/>
      <c r="H32" s="29"/>
      <c r="I32" s="29"/>
      <c r="J32" s="29"/>
      <c r="K32" s="29"/>
      <c r="L32" s="29"/>
    </row>
    <row r="33" spans="4:12">
      <c r="D33" s="29"/>
      <c r="E33" s="29"/>
      <c r="F33" s="29"/>
      <c r="G33" s="29"/>
      <c r="H33" s="29"/>
      <c r="I33" s="29"/>
      <c r="J33" s="29"/>
      <c r="K33" s="29"/>
      <c r="L33" s="29"/>
    </row>
    <row r="34" spans="4:12">
      <c r="D34" s="29"/>
      <c r="E34" s="29"/>
      <c r="F34" s="29"/>
      <c r="G34" s="29"/>
      <c r="H34" s="29"/>
      <c r="I34" s="29"/>
      <c r="J34" s="29"/>
      <c r="K34" s="29"/>
      <c r="L34" s="29"/>
    </row>
    <row r="35" spans="4:12">
      <c r="D35" s="29"/>
      <c r="E35" s="29"/>
      <c r="F35" s="29"/>
      <c r="G35" s="29"/>
      <c r="H35" s="29"/>
      <c r="I35" s="29"/>
      <c r="J35" s="29"/>
      <c r="K35" s="29"/>
      <c r="L35" s="29"/>
    </row>
    <row r="36" spans="4:12">
      <c r="D36" s="29"/>
      <c r="E36" s="29"/>
      <c r="F36" s="29"/>
      <c r="G36" s="29"/>
      <c r="H36" s="29"/>
      <c r="I36" s="29"/>
      <c r="J36" s="29"/>
      <c r="K36" s="29"/>
      <c r="L36" s="29"/>
    </row>
    <row r="37" spans="4:12">
      <c r="D37" s="29"/>
      <c r="E37" s="29"/>
      <c r="F37" s="29"/>
      <c r="G37" s="29"/>
      <c r="H37" s="29"/>
      <c r="I37" s="29"/>
      <c r="J37" s="29"/>
      <c r="K37" s="29"/>
      <c r="L37" s="29"/>
    </row>
    <row r="38" spans="4:12">
      <c r="D38" s="29"/>
      <c r="E38" s="29"/>
      <c r="F38" s="29"/>
      <c r="G38" s="29"/>
      <c r="H38" s="29"/>
      <c r="I38" s="29"/>
      <c r="J38" s="29"/>
      <c r="K38" s="29"/>
      <c r="L38" s="29"/>
    </row>
    <row r="39" spans="4:12">
      <c r="D39" s="29"/>
      <c r="E39" s="29"/>
      <c r="F39" s="29"/>
      <c r="G39" s="29"/>
      <c r="H39" s="29"/>
      <c r="I39" s="29"/>
      <c r="J39" s="29"/>
      <c r="K39" s="29"/>
      <c r="L39" s="29"/>
    </row>
    <row r="40" spans="4:12">
      <c r="D40" s="29"/>
      <c r="E40" s="29"/>
      <c r="F40" s="29"/>
      <c r="G40" s="29"/>
      <c r="H40" s="29"/>
      <c r="I40" s="29"/>
      <c r="J40" s="29"/>
      <c r="K40" s="29"/>
      <c r="L40" s="29"/>
    </row>
    <row r="41" spans="4:12">
      <c r="D41" s="29"/>
      <c r="E41" s="29"/>
      <c r="F41" s="29"/>
      <c r="G41" s="29"/>
      <c r="H41" s="29"/>
      <c r="I41" s="29"/>
      <c r="J41" s="29"/>
      <c r="K41" s="29"/>
      <c r="L41" s="29"/>
    </row>
    <row r="42" spans="4:12">
      <c r="D42" s="29"/>
      <c r="E42" s="29"/>
      <c r="F42" s="29"/>
      <c r="G42" s="29"/>
      <c r="H42" s="29"/>
      <c r="I42" s="29"/>
      <c r="J42" s="29"/>
      <c r="K42" s="29"/>
      <c r="L42" s="29"/>
    </row>
    <row r="43" spans="4:12">
      <c r="D43" s="29"/>
      <c r="E43" s="29"/>
      <c r="F43" s="29"/>
      <c r="G43" s="29"/>
      <c r="H43" s="29"/>
      <c r="I43" s="29"/>
      <c r="J43" s="29"/>
      <c r="K43" s="29"/>
      <c r="L43" s="29"/>
    </row>
    <row r="44" spans="4:12">
      <c r="D44" s="29"/>
      <c r="E44" s="29"/>
      <c r="F44" s="29"/>
      <c r="G44" s="29"/>
      <c r="H44" s="29"/>
      <c r="I44" s="29"/>
      <c r="J44" s="29"/>
      <c r="K44" s="29"/>
      <c r="L44" s="29"/>
    </row>
    <row r="45" spans="4:12">
      <c r="D45" s="29"/>
      <c r="E45" s="29"/>
      <c r="F45" s="29"/>
      <c r="G45" s="29"/>
      <c r="H45" s="29"/>
      <c r="I45" s="29"/>
      <c r="J45" s="29"/>
      <c r="K45" s="29"/>
      <c r="L45" s="29"/>
    </row>
    <row r="46" spans="4:12">
      <c r="D46" s="29"/>
      <c r="E46" s="29"/>
      <c r="F46" s="29"/>
      <c r="G46" s="29"/>
      <c r="H46" s="29"/>
      <c r="I46" s="29"/>
      <c r="J46" s="29"/>
      <c r="K46" s="29"/>
      <c r="L46" s="29"/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BEA6B"/>
    <outlinePr summaryBelow="0" summaryRight="0"/>
  </sheetPr>
  <dimension ref="A1:I17"/>
  <sheetViews>
    <sheetView workbookViewId="0"/>
  </sheetViews>
  <sheetFormatPr defaultColWidth="12.5703125" defaultRowHeight="15" customHeight="1"/>
  <cols>
    <col min="1" max="1" width="17.5703125" customWidth="1"/>
    <col min="2" max="2" width="17.140625" customWidth="1"/>
  </cols>
  <sheetData>
    <row r="1" spans="1:9">
      <c r="A1" s="106" t="s">
        <v>5</v>
      </c>
      <c r="B1" s="119"/>
      <c r="E1" s="24" t="s">
        <v>7</v>
      </c>
      <c r="F1" s="24" t="s">
        <v>8</v>
      </c>
      <c r="G1" s="24" t="s">
        <v>9</v>
      </c>
      <c r="H1" s="24" t="s">
        <v>10</v>
      </c>
      <c r="I1" s="24" t="s">
        <v>11</v>
      </c>
    </row>
    <row r="2" spans="1:9">
      <c r="A2" s="109" t="s">
        <v>82</v>
      </c>
      <c r="B2" s="119"/>
      <c r="E2" s="30">
        <f>SUM(B9+B10+B11+B14)</f>
        <v>3260</v>
      </c>
      <c r="F2" s="30">
        <f>SUM(B3:B4)</f>
        <v>9974</v>
      </c>
      <c r="G2" s="30">
        <f>SUM(B5:B6)</f>
        <v>866</v>
      </c>
      <c r="H2" s="30">
        <f>SUM(B15:B16)</f>
        <v>3630</v>
      </c>
      <c r="I2" s="30">
        <f>SUM(B7+B8+B12+B13)</f>
        <v>363.5</v>
      </c>
    </row>
    <row r="3" spans="1:9">
      <c r="A3" s="31" t="s">
        <v>8</v>
      </c>
      <c r="B3" s="31">
        <v>9776</v>
      </c>
      <c r="E3" s="108" t="s">
        <v>54</v>
      </c>
      <c r="F3" s="124"/>
      <c r="G3" s="124"/>
      <c r="H3" s="124"/>
      <c r="I3" s="124"/>
    </row>
    <row r="4" spans="1:9">
      <c r="A4" s="33" t="s">
        <v>83</v>
      </c>
      <c r="B4" s="33">
        <v>198</v>
      </c>
      <c r="E4" s="56" t="s">
        <v>84</v>
      </c>
      <c r="F4" s="56"/>
      <c r="G4" s="56">
        <f>SUM(E2:I2)</f>
        <v>18093.5</v>
      </c>
      <c r="H4" s="56"/>
      <c r="I4" s="56"/>
    </row>
    <row r="5" spans="1:9">
      <c r="A5" s="33" t="s">
        <v>37</v>
      </c>
      <c r="B5" s="33">
        <v>150</v>
      </c>
    </row>
    <row r="6" spans="1:9">
      <c r="A6" s="33" t="s">
        <v>85</v>
      </c>
      <c r="B6" s="33">
        <v>716</v>
      </c>
    </row>
    <row r="7" spans="1:9">
      <c r="A7" s="33" t="s">
        <v>31</v>
      </c>
      <c r="B7" s="33">
        <v>112.5</v>
      </c>
    </row>
    <row r="8" spans="1:9">
      <c r="A8" s="33" t="s">
        <v>15</v>
      </c>
      <c r="B8" s="33">
        <v>20</v>
      </c>
    </row>
    <row r="9" spans="1:9">
      <c r="A9" s="33" t="s">
        <v>40</v>
      </c>
      <c r="B9" s="33">
        <v>121</v>
      </c>
    </row>
    <row r="10" spans="1:9">
      <c r="A10" s="33" t="s">
        <v>86</v>
      </c>
      <c r="B10" s="33">
        <v>2229</v>
      </c>
    </row>
    <row r="11" spans="1:9">
      <c r="A11" s="36" t="s">
        <v>87</v>
      </c>
      <c r="B11" s="33">
        <v>100</v>
      </c>
    </row>
    <row r="12" spans="1:9">
      <c r="A12" s="33" t="s">
        <v>72</v>
      </c>
      <c r="B12" s="33">
        <v>11</v>
      </c>
    </row>
    <row r="13" spans="1:9">
      <c r="A13" s="33" t="s">
        <v>71</v>
      </c>
      <c r="B13" s="33">
        <v>220</v>
      </c>
    </row>
    <row r="14" spans="1:9">
      <c r="A14" s="33" t="s">
        <v>78</v>
      </c>
      <c r="B14" s="33">
        <v>810</v>
      </c>
    </row>
    <row r="15" spans="1:9">
      <c r="A15" s="33" t="s">
        <v>88</v>
      </c>
      <c r="B15" s="33">
        <v>1840</v>
      </c>
    </row>
    <row r="16" spans="1:9">
      <c r="A16" s="21" t="s">
        <v>26</v>
      </c>
      <c r="B16" s="57">
        <v>1790</v>
      </c>
    </row>
    <row r="17" spans="1:2">
      <c r="A17" s="44" t="s">
        <v>89</v>
      </c>
      <c r="B17" s="44">
        <f>SUM(B3:B16)</f>
        <v>18093.5</v>
      </c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BEA6B"/>
    <outlinePr summaryBelow="0" summaryRight="0"/>
  </sheetPr>
  <dimension ref="A1:J28"/>
  <sheetViews>
    <sheetView workbookViewId="0"/>
  </sheetViews>
  <sheetFormatPr defaultColWidth="12.5703125" defaultRowHeight="15" customHeight="1"/>
  <cols>
    <col min="1" max="1" width="17" customWidth="1"/>
    <col min="2" max="2" width="16.42578125" customWidth="1"/>
  </cols>
  <sheetData>
    <row r="1" spans="1:10">
      <c r="A1" s="111" t="s">
        <v>17</v>
      </c>
      <c r="B1" s="119"/>
      <c r="C1" s="58"/>
      <c r="E1" s="59" t="s">
        <v>7</v>
      </c>
      <c r="F1" s="59" t="s">
        <v>8</v>
      </c>
      <c r="G1" s="59" t="s">
        <v>9</v>
      </c>
      <c r="H1" s="59" t="s">
        <v>10</v>
      </c>
      <c r="I1" s="60" t="s">
        <v>11</v>
      </c>
      <c r="J1" s="59" t="s">
        <v>90</v>
      </c>
    </row>
    <row r="2" spans="1:10">
      <c r="A2" s="112" t="s">
        <v>91</v>
      </c>
      <c r="B2" s="119"/>
      <c r="C2" s="58"/>
      <c r="E2" s="44">
        <f>B7+B8+B9</f>
        <v>2387.5</v>
      </c>
      <c r="F2" s="44">
        <v>5050</v>
      </c>
      <c r="G2" s="44">
        <f>B4+B5</f>
        <v>4648.5</v>
      </c>
      <c r="H2" s="44">
        <v>7829</v>
      </c>
      <c r="I2" s="61">
        <v>660</v>
      </c>
      <c r="J2" s="44">
        <v>20</v>
      </c>
    </row>
    <row r="3" spans="1:10">
      <c r="A3" s="18" t="s">
        <v>26</v>
      </c>
      <c r="B3" s="18">
        <v>7829</v>
      </c>
      <c r="C3" s="58"/>
      <c r="E3" s="113" t="s">
        <v>54</v>
      </c>
      <c r="F3" s="124"/>
      <c r="G3" s="124"/>
      <c r="H3" s="124"/>
      <c r="I3" s="124"/>
      <c r="J3" s="47"/>
    </row>
    <row r="4" spans="1:10">
      <c r="A4" s="20" t="s">
        <v>92</v>
      </c>
      <c r="B4" s="20">
        <v>920</v>
      </c>
      <c r="C4" s="58"/>
      <c r="E4" s="56" t="s">
        <v>93</v>
      </c>
      <c r="F4" s="56"/>
      <c r="G4" s="56">
        <f>E2+F2+G2+H2+I2+J2</f>
        <v>20595</v>
      </c>
      <c r="H4" s="56"/>
      <c r="I4" s="56"/>
      <c r="J4" s="56"/>
    </row>
    <row r="5" spans="1:10">
      <c r="A5" s="20" t="s">
        <v>37</v>
      </c>
      <c r="B5" s="20">
        <v>3728.5</v>
      </c>
      <c r="C5" s="58"/>
    </row>
    <row r="6" spans="1:10">
      <c r="A6" s="20" t="s">
        <v>36</v>
      </c>
      <c r="B6" s="20">
        <v>5050</v>
      </c>
      <c r="C6" s="58"/>
    </row>
    <row r="7" spans="1:10">
      <c r="A7" s="20" t="s">
        <v>61</v>
      </c>
      <c r="B7" s="20">
        <v>370</v>
      </c>
      <c r="C7" s="58"/>
    </row>
    <row r="8" spans="1:10">
      <c r="A8" s="20" t="s">
        <v>40</v>
      </c>
      <c r="B8" s="20">
        <v>50</v>
      </c>
      <c r="C8" s="58"/>
    </row>
    <row r="9" spans="1:10">
      <c r="A9" s="20" t="s">
        <v>78</v>
      </c>
      <c r="B9" s="20">
        <v>1967.5</v>
      </c>
      <c r="C9" s="58"/>
    </row>
    <row r="10" spans="1:10">
      <c r="A10" s="20" t="s">
        <v>71</v>
      </c>
      <c r="B10" s="20">
        <v>660</v>
      </c>
      <c r="C10" s="58"/>
    </row>
    <row r="11" spans="1:10">
      <c r="A11" s="21" t="s">
        <v>90</v>
      </c>
      <c r="B11" s="21">
        <v>20</v>
      </c>
      <c r="C11" s="58"/>
    </row>
    <row r="12" spans="1:10">
      <c r="A12" s="62" t="s">
        <v>46</v>
      </c>
      <c r="B12" s="63">
        <f>SUM(B3:B11)</f>
        <v>20595</v>
      </c>
      <c r="C12" s="58"/>
    </row>
    <row r="13" spans="1:10">
      <c r="A13" s="64"/>
      <c r="B13" s="64"/>
      <c r="C13" s="58"/>
    </row>
    <row r="14" spans="1:10">
      <c r="A14" s="64"/>
      <c r="B14" s="64"/>
      <c r="C14" s="58"/>
    </row>
    <row r="15" spans="1:10">
      <c r="A15" s="64"/>
      <c r="B15" s="64"/>
      <c r="C15" s="58"/>
    </row>
    <row r="16" spans="1:10">
      <c r="A16" s="64"/>
      <c r="B16" s="64"/>
      <c r="C16" s="58"/>
    </row>
    <row r="17" spans="1:3">
      <c r="A17" s="64"/>
      <c r="B17" s="64"/>
      <c r="C17" s="58"/>
    </row>
    <row r="18" spans="1:3">
      <c r="A18" s="64"/>
      <c r="B18" s="64"/>
      <c r="C18" s="58"/>
    </row>
    <row r="19" spans="1:3">
      <c r="A19" s="64"/>
      <c r="B19" s="64"/>
      <c r="C19" s="58"/>
    </row>
    <row r="20" spans="1:3">
      <c r="A20" s="64"/>
      <c r="B20" s="64"/>
      <c r="C20" s="58"/>
    </row>
    <row r="21" spans="1:3">
      <c r="A21" s="64"/>
      <c r="B21" s="64"/>
      <c r="C21" s="58"/>
    </row>
    <row r="22" spans="1:3">
      <c r="A22" s="64"/>
      <c r="B22" s="64"/>
      <c r="C22" s="58"/>
    </row>
    <row r="23" spans="1:3">
      <c r="A23" s="64"/>
      <c r="B23" s="64"/>
      <c r="C23" s="58"/>
    </row>
    <row r="24" spans="1:3">
      <c r="A24" s="58"/>
      <c r="B24" s="58"/>
      <c r="C24" s="58"/>
    </row>
    <row r="25" spans="1:3">
      <c r="A25" s="58"/>
      <c r="B25" s="58"/>
      <c r="C25" s="58"/>
    </row>
    <row r="26" spans="1:3">
      <c r="A26" s="58"/>
      <c r="B26" s="58"/>
      <c r="C26" s="58"/>
    </row>
    <row r="27" spans="1:3">
      <c r="A27" s="58"/>
      <c r="B27" s="58"/>
      <c r="C27" s="58"/>
    </row>
    <row r="28" spans="1:3">
      <c r="A28" s="58"/>
      <c r="B28" s="58"/>
      <c r="C28" s="58"/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6BEA6B"/>
    <outlinePr summaryBelow="0" summaryRight="0"/>
  </sheetPr>
  <dimension ref="A1:J15"/>
  <sheetViews>
    <sheetView workbookViewId="0"/>
  </sheetViews>
  <sheetFormatPr defaultColWidth="12.5703125" defaultRowHeight="15" customHeight="1"/>
  <cols>
    <col min="1" max="1" width="16" customWidth="1"/>
    <col min="2" max="2" width="16.7109375" customWidth="1"/>
  </cols>
  <sheetData>
    <row r="1" spans="1:10">
      <c r="A1" s="111" t="s">
        <v>17</v>
      </c>
      <c r="B1" s="119"/>
      <c r="E1" s="59" t="s">
        <v>7</v>
      </c>
      <c r="F1" s="59" t="s">
        <v>8</v>
      </c>
      <c r="G1" s="59" t="s">
        <v>9</v>
      </c>
      <c r="H1" s="59" t="s">
        <v>10</v>
      </c>
      <c r="I1" s="60" t="s">
        <v>11</v>
      </c>
      <c r="J1" s="59" t="s">
        <v>90</v>
      </c>
    </row>
    <row r="2" spans="1:10">
      <c r="A2" s="112" t="s">
        <v>94</v>
      </c>
      <c r="B2" s="119"/>
      <c r="E2" s="44">
        <f>B10+B11+B14</f>
        <v>2442</v>
      </c>
      <c r="F2" s="44">
        <f>B6+B7</f>
        <v>4440</v>
      </c>
      <c r="G2" s="44">
        <v>5183</v>
      </c>
      <c r="H2" s="44">
        <v>2516</v>
      </c>
      <c r="I2" s="61">
        <f>B5+B9+B12+B13</f>
        <v>1378.5</v>
      </c>
      <c r="J2" s="44">
        <v>35</v>
      </c>
    </row>
    <row r="3" spans="1:10">
      <c r="A3" s="18" t="s">
        <v>37</v>
      </c>
      <c r="B3" s="18">
        <v>5183</v>
      </c>
      <c r="E3" s="113" t="s">
        <v>54</v>
      </c>
      <c r="F3" s="124"/>
      <c r="G3" s="124"/>
      <c r="H3" s="124"/>
      <c r="I3" s="124"/>
      <c r="J3" s="47"/>
    </row>
    <row r="4" spans="1:10">
      <c r="A4" s="20" t="s">
        <v>95</v>
      </c>
      <c r="B4" s="20">
        <v>35</v>
      </c>
      <c r="E4" s="56" t="s">
        <v>96</v>
      </c>
      <c r="F4" s="56"/>
      <c r="G4" s="56">
        <f>E2+F2+G2+H2+I2+J2</f>
        <v>15994.5</v>
      </c>
      <c r="H4" s="56"/>
      <c r="I4" s="56"/>
      <c r="J4" s="56"/>
    </row>
    <row r="5" spans="1:10">
      <c r="A5" s="20" t="s">
        <v>31</v>
      </c>
      <c r="B5" s="20">
        <v>140</v>
      </c>
    </row>
    <row r="6" spans="1:10">
      <c r="A6" s="20" t="s">
        <v>97</v>
      </c>
      <c r="B6" s="20">
        <v>3220</v>
      </c>
    </row>
    <row r="7" spans="1:10">
      <c r="A7" s="20" t="s">
        <v>98</v>
      </c>
      <c r="B7" s="20">
        <v>1220</v>
      </c>
    </row>
    <row r="8" spans="1:10">
      <c r="A8" s="20" t="s">
        <v>10</v>
      </c>
      <c r="B8" s="20">
        <v>2516</v>
      </c>
    </row>
    <row r="9" spans="1:10">
      <c r="A9" s="20" t="s">
        <v>71</v>
      </c>
      <c r="B9" s="20">
        <v>900</v>
      </c>
    </row>
    <row r="10" spans="1:10">
      <c r="A10" s="20" t="s">
        <v>57</v>
      </c>
      <c r="B10" s="20">
        <v>550</v>
      </c>
    </row>
    <row r="11" spans="1:10">
      <c r="A11" s="20" t="s">
        <v>99</v>
      </c>
      <c r="B11" s="20">
        <v>750</v>
      </c>
    </row>
    <row r="12" spans="1:10">
      <c r="A12" s="20" t="s">
        <v>72</v>
      </c>
      <c r="B12" s="20">
        <v>145</v>
      </c>
    </row>
    <row r="13" spans="1:10">
      <c r="A13" s="65" t="s">
        <v>100</v>
      </c>
      <c r="B13" s="66">
        <v>193.5</v>
      </c>
    </row>
    <row r="14" spans="1:10">
      <c r="A14" s="67" t="s">
        <v>101</v>
      </c>
      <c r="B14" s="68">
        <v>1142</v>
      </c>
    </row>
    <row r="15" spans="1:10">
      <c r="A15" s="69" t="s">
        <v>46</v>
      </c>
      <c r="B15" s="70">
        <f>SUM(B3:B14)</f>
        <v>15994.5</v>
      </c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6BEA6B"/>
    <outlinePr summaryBelow="0" summaryRight="0"/>
  </sheetPr>
  <dimension ref="A1:J12"/>
  <sheetViews>
    <sheetView workbookViewId="0"/>
  </sheetViews>
  <sheetFormatPr defaultColWidth="12.5703125" defaultRowHeight="15" customHeight="1"/>
  <cols>
    <col min="1" max="2" width="16.140625" customWidth="1"/>
  </cols>
  <sheetData>
    <row r="1" spans="1:10">
      <c r="A1" s="111" t="s">
        <v>17</v>
      </c>
      <c r="B1" s="119"/>
      <c r="E1" s="59" t="s">
        <v>7</v>
      </c>
      <c r="F1" s="59" t="s">
        <v>8</v>
      </c>
      <c r="G1" s="59" t="s">
        <v>9</v>
      </c>
      <c r="H1" s="59" t="s">
        <v>10</v>
      </c>
      <c r="I1" s="60" t="s">
        <v>11</v>
      </c>
      <c r="J1" s="59" t="s">
        <v>90</v>
      </c>
    </row>
    <row r="2" spans="1:10">
      <c r="A2" s="112" t="s">
        <v>102</v>
      </c>
      <c r="B2" s="119"/>
      <c r="E2" s="44">
        <f>B5+B6+B9</f>
        <v>1415</v>
      </c>
      <c r="F2" s="44">
        <f>B7+B8</f>
        <v>3730</v>
      </c>
      <c r="G2" s="44">
        <f>B3+B4</f>
        <v>5515.5</v>
      </c>
      <c r="H2" s="44">
        <v>2145</v>
      </c>
      <c r="I2" s="61">
        <v>1788</v>
      </c>
      <c r="J2" s="44">
        <v>0</v>
      </c>
    </row>
    <row r="3" spans="1:10">
      <c r="A3" s="18" t="s">
        <v>37</v>
      </c>
      <c r="B3" s="18">
        <v>5196</v>
      </c>
      <c r="E3" s="113" t="s">
        <v>54</v>
      </c>
      <c r="F3" s="124"/>
      <c r="G3" s="124"/>
      <c r="H3" s="124"/>
      <c r="I3" s="124"/>
      <c r="J3" s="47"/>
    </row>
    <row r="4" spans="1:10">
      <c r="A4" s="27" t="s">
        <v>103</v>
      </c>
      <c r="B4" s="27">
        <v>319.5</v>
      </c>
      <c r="E4" s="56" t="s">
        <v>104</v>
      </c>
      <c r="F4" s="56"/>
      <c r="G4" s="56">
        <f>E2+F2+G2+H2+I2</f>
        <v>14593.5</v>
      </c>
      <c r="H4" s="56"/>
      <c r="I4" s="56"/>
      <c r="J4" s="56"/>
    </row>
    <row r="5" spans="1:10">
      <c r="A5" s="20" t="s">
        <v>105</v>
      </c>
      <c r="B5" s="34">
        <v>590</v>
      </c>
    </row>
    <row r="6" spans="1:10">
      <c r="A6" s="20" t="s">
        <v>40</v>
      </c>
      <c r="B6" s="20">
        <v>100</v>
      </c>
    </row>
    <row r="7" spans="1:10">
      <c r="A7" s="20" t="s">
        <v>97</v>
      </c>
      <c r="B7" s="20">
        <v>3264</v>
      </c>
    </row>
    <row r="8" spans="1:10">
      <c r="A8" s="20" t="s">
        <v>106</v>
      </c>
      <c r="B8" s="20">
        <v>466</v>
      </c>
    </row>
    <row r="9" spans="1:10">
      <c r="A9" s="20" t="s">
        <v>12</v>
      </c>
      <c r="B9" s="20">
        <v>725</v>
      </c>
    </row>
    <row r="10" spans="1:10">
      <c r="A10" s="20" t="s">
        <v>10</v>
      </c>
      <c r="B10" s="20">
        <v>2145</v>
      </c>
    </row>
    <row r="11" spans="1:10">
      <c r="A11" s="20" t="s">
        <v>31</v>
      </c>
      <c r="B11" s="20">
        <v>1788</v>
      </c>
    </row>
    <row r="12" spans="1:10">
      <c r="A12" s="62" t="s">
        <v>46</v>
      </c>
      <c r="B12" s="63">
        <f>SUM(B3:B11)</f>
        <v>14593.5</v>
      </c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6BEA6B"/>
    <outlinePr summaryBelow="0" summaryRight="0"/>
  </sheetPr>
  <dimension ref="A1:J15"/>
  <sheetViews>
    <sheetView workbookViewId="0"/>
  </sheetViews>
  <sheetFormatPr defaultColWidth="12.5703125" defaultRowHeight="15" customHeight="1"/>
  <cols>
    <col min="1" max="1" width="16" customWidth="1"/>
    <col min="2" max="2" width="16.42578125" customWidth="1"/>
  </cols>
  <sheetData>
    <row r="1" spans="1:10">
      <c r="A1" s="111" t="s">
        <v>17</v>
      </c>
      <c r="B1" s="119"/>
      <c r="E1" s="59" t="s">
        <v>7</v>
      </c>
      <c r="F1" s="59" t="s">
        <v>8</v>
      </c>
      <c r="G1" s="59" t="s">
        <v>9</v>
      </c>
      <c r="H1" s="59" t="s">
        <v>10</v>
      </c>
      <c r="I1" s="60" t="s">
        <v>11</v>
      </c>
      <c r="J1" s="59" t="s">
        <v>90</v>
      </c>
    </row>
    <row r="2" spans="1:10">
      <c r="A2" s="112" t="s">
        <v>107</v>
      </c>
      <c r="B2" s="119"/>
      <c r="E2" s="44">
        <f>B6+B7</f>
        <v>4228</v>
      </c>
      <c r="F2" s="44">
        <f>B5</f>
        <v>6820</v>
      </c>
      <c r="G2" s="44">
        <f>B3+B4</f>
        <v>3325</v>
      </c>
      <c r="H2" s="44">
        <f>B9</f>
        <v>1299.5</v>
      </c>
      <c r="I2" s="61">
        <f>B8+B10+B11+B12+B13</f>
        <v>7357.5</v>
      </c>
      <c r="J2" s="44">
        <f>B14</f>
        <v>200</v>
      </c>
    </row>
    <row r="3" spans="1:10">
      <c r="A3" s="18" t="s">
        <v>103</v>
      </c>
      <c r="B3" s="18">
        <v>1974</v>
      </c>
      <c r="E3" s="113" t="s">
        <v>54</v>
      </c>
      <c r="F3" s="124"/>
      <c r="G3" s="124"/>
      <c r="H3" s="124"/>
      <c r="I3" s="124"/>
      <c r="J3" s="47"/>
    </row>
    <row r="4" spans="1:10">
      <c r="A4" s="27" t="s">
        <v>37</v>
      </c>
      <c r="B4" s="27">
        <v>1351</v>
      </c>
      <c r="E4" s="56" t="s">
        <v>108</v>
      </c>
      <c r="F4" s="56"/>
      <c r="G4" s="56">
        <f>E2+F2+G2+H2+I2</f>
        <v>23030</v>
      </c>
      <c r="H4" s="56"/>
      <c r="I4" s="56"/>
      <c r="J4" s="56"/>
    </row>
    <row r="5" spans="1:10">
      <c r="A5" s="20" t="s">
        <v>97</v>
      </c>
      <c r="B5" s="20">
        <v>6820</v>
      </c>
    </row>
    <row r="6" spans="1:10">
      <c r="A6" s="20" t="s">
        <v>40</v>
      </c>
      <c r="B6" s="20">
        <v>486</v>
      </c>
    </row>
    <row r="7" spans="1:10">
      <c r="A7" s="20" t="s">
        <v>41</v>
      </c>
      <c r="B7" s="20">
        <v>3742</v>
      </c>
    </row>
    <row r="8" spans="1:10">
      <c r="A8" s="20" t="s">
        <v>109</v>
      </c>
      <c r="B8" s="20">
        <v>4576</v>
      </c>
    </row>
    <row r="9" spans="1:10">
      <c r="A9" s="20" t="s">
        <v>10</v>
      </c>
      <c r="B9" s="20">
        <v>1299.5</v>
      </c>
    </row>
    <row r="10" spans="1:10">
      <c r="A10" s="20" t="s">
        <v>15</v>
      </c>
      <c r="B10" s="20">
        <v>28.5</v>
      </c>
    </row>
    <row r="11" spans="1:10">
      <c r="A11" s="20" t="s">
        <v>31</v>
      </c>
      <c r="B11" s="20">
        <v>51</v>
      </c>
    </row>
    <row r="12" spans="1:10">
      <c r="A12" s="20" t="s">
        <v>63</v>
      </c>
      <c r="B12" s="20">
        <v>62</v>
      </c>
    </row>
    <row r="13" spans="1:10">
      <c r="A13" s="20" t="s">
        <v>23</v>
      </c>
      <c r="B13" s="20">
        <v>2640</v>
      </c>
    </row>
    <row r="14" spans="1:10">
      <c r="A14" s="21" t="s">
        <v>90</v>
      </c>
      <c r="B14" s="21">
        <v>200</v>
      </c>
    </row>
    <row r="15" spans="1:10">
      <c r="A15" s="69" t="s">
        <v>46</v>
      </c>
      <c r="B15" s="70">
        <f>SUM(B3:B14)</f>
        <v>23230</v>
      </c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6BEA6B"/>
    <outlinePr summaryBelow="0" summaryRight="0"/>
  </sheetPr>
  <dimension ref="A1:J18"/>
  <sheetViews>
    <sheetView workbookViewId="0"/>
  </sheetViews>
  <sheetFormatPr defaultColWidth="12.5703125" defaultRowHeight="15" customHeight="1"/>
  <cols>
    <col min="1" max="1" width="17.42578125" customWidth="1"/>
    <col min="2" max="2" width="16" customWidth="1"/>
  </cols>
  <sheetData>
    <row r="1" spans="1:10">
      <c r="A1" s="111" t="s">
        <v>17</v>
      </c>
      <c r="B1" s="119"/>
      <c r="E1" s="59" t="s">
        <v>7</v>
      </c>
      <c r="F1" s="59" t="s">
        <v>8</v>
      </c>
      <c r="G1" s="59" t="s">
        <v>9</v>
      </c>
      <c r="H1" s="59" t="s">
        <v>10</v>
      </c>
      <c r="I1" s="59" t="s">
        <v>11</v>
      </c>
      <c r="J1" s="29"/>
    </row>
    <row r="2" spans="1:10">
      <c r="A2" s="112" t="s">
        <v>110</v>
      </c>
      <c r="B2" s="119"/>
      <c r="E2" s="44">
        <f>B6+B7+B8</f>
        <v>4237</v>
      </c>
      <c r="F2" s="44">
        <v>8105</v>
      </c>
      <c r="G2" s="44">
        <f>B4+B5</f>
        <v>7190</v>
      </c>
      <c r="H2" s="44">
        <v>1146</v>
      </c>
      <c r="I2" s="44">
        <f>B10+B11+B12+B13+B14+B15+B16+B17</f>
        <v>13804.800000000001</v>
      </c>
      <c r="J2" s="29"/>
    </row>
    <row r="3" spans="1:10">
      <c r="A3" s="18" t="s">
        <v>36</v>
      </c>
      <c r="B3" s="18">
        <v>8105</v>
      </c>
      <c r="E3" s="113" t="s">
        <v>54</v>
      </c>
      <c r="F3" s="124"/>
      <c r="G3" s="124"/>
      <c r="H3" s="124"/>
      <c r="I3" s="124"/>
      <c r="J3" s="29"/>
    </row>
    <row r="4" spans="1:10">
      <c r="A4" s="27" t="s">
        <v>111</v>
      </c>
      <c r="B4" s="27">
        <v>6229</v>
      </c>
      <c r="E4" s="56" t="s">
        <v>112</v>
      </c>
      <c r="F4" s="56"/>
      <c r="G4" s="56">
        <f>E2+F2+G2+H2+I2</f>
        <v>34482.800000000003</v>
      </c>
      <c r="H4" s="56"/>
      <c r="I4" s="56"/>
      <c r="J4" s="29"/>
    </row>
    <row r="5" spans="1:10">
      <c r="A5" s="20" t="s">
        <v>103</v>
      </c>
      <c r="B5" s="20">
        <v>961</v>
      </c>
    </row>
    <row r="6" spans="1:10">
      <c r="A6" s="20" t="s">
        <v>41</v>
      </c>
      <c r="B6" s="20">
        <v>753</v>
      </c>
    </row>
    <row r="7" spans="1:10">
      <c r="A7" s="20" t="s">
        <v>113</v>
      </c>
      <c r="B7" s="20">
        <v>64</v>
      </c>
    </row>
    <row r="8" spans="1:10">
      <c r="A8" s="20" t="s">
        <v>12</v>
      </c>
      <c r="B8" s="20">
        <v>3420</v>
      </c>
    </row>
    <row r="9" spans="1:10">
      <c r="A9" s="20" t="s">
        <v>10</v>
      </c>
      <c r="B9" s="20">
        <v>1146</v>
      </c>
    </row>
    <row r="10" spans="1:10">
      <c r="A10" s="20" t="s">
        <v>114</v>
      </c>
      <c r="B10" s="20">
        <v>8090</v>
      </c>
    </row>
    <row r="11" spans="1:10">
      <c r="A11" s="20" t="s">
        <v>115</v>
      </c>
      <c r="B11" s="20">
        <v>2710</v>
      </c>
    </row>
    <row r="12" spans="1:10">
      <c r="A12" s="20" t="s">
        <v>15</v>
      </c>
      <c r="B12" s="20">
        <v>111.7</v>
      </c>
    </row>
    <row r="13" spans="1:10">
      <c r="A13" s="71" t="s">
        <v>31</v>
      </c>
      <c r="B13" s="72">
        <v>831.5</v>
      </c>
    </row>
    <row r="14" spans="1:10">
      <c r="A14" s="71" t="s">
        <v>63</v>
      </c>
      <c r="B14" s="72">
        <v>757.2</v>
      </c>
    </row>
    <row r="15" spans="1:10">
      <c r="A15" s="71" t="s">
        <v>72</v>
      </c>
      <c r="B15" s="72">
        <v>1105</v>
      </c>
    </row>
    <row r="16" spans="1:10">
      <c r="A16" s="65" t="s">
        <v>24</v>
      </c>
      <c r="B16" s="66">
        <v>184</v>
      </c>
    </row>
    <row r="17" spans="1:2">
      <c r="A17" s="67" t="s">
        <v>116</v>
      </c>
      <c r="B17" s="68">
        <v>15.4</v>
      </c>
    </row>
    <row r="18" spans="1:2">
      <c r="A18" s="69" t="s">
        <v>46</v>
      </c>
      <c r="B18" s="70">
        <f>SUM(B3:B17)</f>
        <v>34482.800000000003</v>
      </c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6BEA6B"/>
    <outlinePr summaryBelow="0" summaryRight="0"/>
  </sheetPr>
  <dimension ref="A2:I19"/>
  <sheetViews>
    <sheetView workbookViewId="0"/>
  </sheetViews>
  <sheetFormatPr defaultColWidth="12.5703125" defaultRowHeight="15" customHeight="1"/>
  <cols>
    <col min="1" max="1" width="16.28515625" customWidth="1"/>
    <col min="2" max="2" width="16" customWidth="1"/>
  </cols>
  <sheetData>
    <row r="2" spans="1:9">
      <c r="A2" s="114" t="s">
        <v>17</v>
      </c>
      <c r="B2" s="119"/>
      <c r="C2" s="73"/>
      <c r="D2" s="73"/>
      <c r="E2" s="74" t="s">
        <v>7</v>
      </c>
      <c r="F2" s="74" t="s">
        <v>8</v>
      </c>
      <c r="G2" s="74" t="s">
        <v>9</v>
      </c>
      <c r="H2" s="74" t="s">
        <v>10</v>
      </c>
      <c r="I2" s="74" t="s">
        <v>11</v>
      </c>
    </row>
    <row r="3" spans="1:9">
      <c r="A3" s="109" t="s">
        <v>117</v>
      </c>
      <c r="B3" s="119"/>
      <c r="C3" s="73"/>
      <c r="D3" s="73"/>
      <c r="E3" s="75">
        <f>B7+B8</f>
        <v>197</v>
      </c>
      <c r="F3" s="75">
        <f>B4</f>
        <v>7444</v>
      </c>
      <c r="G3" s="75">
        <f>B5+B6</f>
        <v>2875.5</v>
      </c>
      <c r="H3" s="75">
        <f>B9</f>
        <v>2321.5</v>
      </c>
      <c r="I3" s="75">
        <f>B10+B11+B12+B13+B14+B15+B16+B17</f>
        <v>9707.5</v>
      </c>
    </row>
    <row r="4" spans="1:9">
      <c r="A4" s="45" t="s">
        <v>36</v>
      </c>
      <c r="B4" s="45">
        <v>7444</v>
      </c>
      <c r="C4" s="73"/>
      <c r="D4" s="73"/>
      <c r="E4" s="115" t="s">
        <v>54</v>
      </c>
      <c r="F4" s="124"/>
      <c r="G4" s="124"/>
      <c r="H4" s="124"/>
      <c r="I4" s="124"/>
    </row>
    <row r="5" spans="1:9">
      <c r="A5" s="76" t="s">
        <v>111</v>
      </c>
      <c r="B5" s="76">
        <v>2013.5</v>
      </c>
      <c r="C5" s="73"/>
      <c r="D5" s="73"/>
      <c r="E5" s="53" t="s">
        <v>118</v>
      </c>
      <c r="F5" s="53"/>
      <c r="G5" s="53">
        <f>E3+F3+G3+H3+I3</f>
        <v>22545.5</v>
      </c>
      <c r="H5" s="53"/>
      <c r="I5" s="53"/>
    </row>
    <row r="6" spans="1:9">
      <c r="A6" s="76" t="s">
        <v>103</v>
      </c>
      <c r="B6" s="76">
        <v>862</v>
      </c>
      <c r="C6" s="73"/>
      <c r="D6" s="73"/>
      <c r="E6" s="73"/>
      <c r="F6" s="73"/>
      <c r="G6" s="73"/>
      <c r="H6" s="73"/>
      <c r="I6" s="73"/>
    </row>
    <row r="7" spans="1:9">
      <c r="A7" s="76" t="s">
        <v>119</v>
      </c>
      <c r="B7" s="76">
        <v>117</v>
      </c>
      <c r="C7" s="73"/>
      <c r="D7" s="73"/>
      <c r="E7" s="73"/>
      <c r="F7" s="73"/>
      <c r="G7" s="73"/>
      <c r="H7" s="73"/>
      <c r="I7" s="73"/>
    </row>
    <row r="8" spans="1:9">
      <c r="A8" s="76" t="s">
        <v>40</v>
      </c>
      <c r="B8" s="76">
        <v>80</v>
      </c>
      <c r="C8" s="73"/>
      <c r="D8" s="73"/>
      <c r="E8" s="73"/>
      <c r="F8" s="73"/>
      <c r="G8" s="73"/>
      <c r="H8" s="73"/>
      <c r="I8" s="73"/>
    </row>
    <row r="9" spans="1:9">
      <c r="A9" s="76" t="s">
        <v>10</v>
      </c>
      <c r="B9" s="76">
        <v>2321.5</v>
      </c>
      <c r="C9" s="73"/>
      <c r="D9" s="73"/>
      <c r="E9" s="73"/>
      <c r="F9" s="73"/>
      <c r="G9" s="73"/>
      <c r="H9" s="73"/>
      <c r="I9" s="73"/>
    </row>
    <row r="10" spans="1:9">
      <c r="A10" s="76" t="s">
        <v>114</v>
      </c>
      <c r="B10" s="76">
        <v>470</v>
      </c>
      <c r="C10" s="73"/>
      <c r="D10" s="73"/>
      <c r="E10" s="73"/>
      <c r="F10" s="73"/>
      <c r="G10" s="73"/>
      <c r="H10" s="73"/>
      <c r="I10" s="73"/>
    </row>
    <row r="11" spans="1:9">
      <c r="A11" s="76" t="s">
        <v>71</v>
      </c>
      <c r="B11" s="76">
        <v>8890</v>
      </c>
      <c r="C11" s="73"/>
      <c r="D11" s="73"/>
      <c r="E11" s="73"/>
      <c r="F11" s="73"/>
      <c r="G11" s="73"/>
      <c r="H11" s="73"/>
      <c r="I11" s="73"/>
    </row>
    <row r="12" spans="1:9">
      <c r="A12" s="76" t="s">
        <v>31</v>
      </c>
      <c r="B12" s="76">
        <v>134.5</v>
      </c>
      <c r="C12" s="73"/>
      <c r="D12" s="73"/>
      <c r="E12" s="73"/>
      <c r="F12" s="73"/>
      <c r="G12" s="73"/>
      <c r="H12" s="73"/>
      <c r="I12" s="73"/>
    </row>
    <row r="13" spans="1:9">
      <c r="A13" s="76" t="s">
        <v>15</v>
      </c>
      <c r="B13" s="76">
        <v>63.5</v>
      </c>
      <c r="C13" s="73"/>
      <c r="D13" s="73"/>
      <c r="E13" s="73"/>
      <c r="F13" s="73"/>
      <c r="G13" s="73"/>
      <c r="H13" s="73"/>
      <c r="I13" s="73"/>
    </row>
    <row r="14" spans="1:9">
      <c r="A14" s="76" t="s">
        <v>24</v>
      </c>
      <c r="B14" s="76">
        <v>20</v>
      </c>
      <c r="C14" s="73"/>
      <c r="D14" s="73"/>
      <c r="E14" s="73"/>
      <c r="F14" s="73"/>
      <c r="G14" s="73"/>
      <c r="H14" s="73"/>
      <c r="I14" s="73"/>
    </row>
    <row r="15" spans="1:9">
      <c r="A15" s="76" t="s">
        <v>72</v>
      </c>
      <c r="B15" s="76">
        <v>62.5</v>
      </c>
      <c r="C15" s="73"/>
      <c r="D15" s="73"/>
      <c r="E15" s="73"/>
      <c r="F15" s="73"/>
      <c r="G15" s="73"/>
      <c r="H15" s="73"/>
      <c r="I15" s="73"/>
    </row>
    <row r="16" spans="1:9">
      <c r="A16" s="76" t="s">
        <v>63</v>
      </c>
      <c r="B16" s="76">
        <v>65.5</v>
      </c>
      <c r="C16" s="73"/>
      <c r="D16" s="73"/>
      <c r="E16" s="73"/>
      <c r="F16" s="73"/>
      <c r="G16" s="73"/>
      <c r="H16" s="73"/>
      <c r="I16" s="73"/>
    </row>
    <row r="17" spans="1:9">
      <c r="A17" s="77" t="s">
        <v>120</v>
      </c>
      <c r="B17" s="77">
        <v>1.5</v>
      </c>
      <c r="C17" s="73"/>
      <c r="D17" s="73"/>
      <c r="E17" s="73"/>
      <c r="F17" s="73"/>
      <c r="G17" s="73"/>
      <c r="H17" s="73"/>
      <c r="I17" s="73"/>
    </row>
    <row r="18" spans="1:9">
      <c r="A18" s="30" t="s">
        <v>46</v>
      </c>
      <c r="B18" s="75">
        <f>SUM(B4:B17)</f>
        <v>22545.5</v>
      </c>
      <c r="C18" s="73"/>
      <c r="D18" s="73"/>
      <c r="E18" s="73"/>
      <c r="F18" s="73"/>
      <c r="G18" s="73"/>
      <c r="H18" s="73"/>
      <c r="I18" s="73"/>
    </row>
    <row r="19" spans="1:9">
      <c r="A19" s="73"/>
      <c r="B19" s="73"/>
      <c r="C19" s="73"/>
      <c r="D19" s="73"/>
      <c r="E19" s="73"/>
      <c r="F19" s="73"/>
      <c r="G19" s="73"/>
      <c r="H19" s="73"/>
      <c r="I19" s="73"/>
    </row>
  </sheetData>
  <mergeCells count="3">
    <mergeCell ref="A2:B2"/>
    <mergeCell ref="A3:B3"/>
    <mergeCell ref="E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6BEA6B"/>
    <outlinePr summaryBelow="0" summaryRight="0"/>
  </sheetPr>
  <dimension ref="A2:J21"/>
  <sheetViews>
    <sheetView workbookViewId="0"/>
  </sheetViews>
  <sheetFormatPr defaultColWidth="12.5703125" defaultRowHeight="15" customHeight="1"/>
  <cols>
    <col min="1" max="1" width="16.42578125" customWidth="1"/>
    <col min="2" max="2" width="16.5703125" customWidth="1"/>
  </cols>
  <sheetData>
    <row r="2" spans="1:10">
      <c r="A2" s="114" t="s">
        <v>17</v>
      </c>
      <c r="B2" s="119"/>
      <c r="E2" s="74" t="s">
        <v>7</v>
      </c>
      <c r="F2" s="74" t="s">
        <v>8</v>
      </c>
      <c r="G2" s="74" t="s">
        <v>9</v>
      </c>
      <c r="H2" s="74" t="s">
        <v>10</v>
      </c>
      <c r="I2" s="74" t="s">
        <v>11</v>
      </c>
    </row>
    <row r="3" spans="1:10">
      <c r="A3" s="109" t="s">
        <v>121</v>
      </c>
      <c r="B3" s="119"/>
      <c r="E3" s="75">
        <f>B7+B8+B9</f>
        <v>6152</v>
      </c>
      <c r="F3" s="75">
        <f>B4</f>
        <v>4320</v>
      </c>
      <c r="G3" s="75">
        <f>B5+B6</f>
        <v>6330.6</v>
      </c>
      <c r="H3" s="75">
        <f>B10</f>
        <v>5952.5</v>
      </c>
      <c r="I3" s="75">
        <f>B11+B12+B13</f>
        <v>1906.8000000000002</v>
      </c>
    </row>
    <row r="4" spans="1:10">
      <c r="A4" s="45" t="s">
        <v>36</v>
      </c>
      <c r="B4" s="45">
        <v>4320</v>
      </c>
      <c r="E4" s="115" t="s">
        <v>54</v>
      </c>
      <c r="F4" s="124"/>
      <c r="G4" s="124"/>
      <c r="H4" s="124"/>
      <c r="I4" s="124"/>
    </row>
    <row r="5" spans="1:10">
      <c r="A5" s="76" t="s">
        <v>111</v>
      </c>
      <c r="B5" s="76">
        <v>6070.6</v>
      </c>
      <c r="E5" s="53" t="s">
        <v>122</v>
      </c>
      <c r="F5" s="53"/>
      <c r="G5" s="53">
        <f>E3+F3+G3+H3+I3</f>
        <v>24661.899999999998</v>
      </c>
      <c r="H5" s="53"/>
      <c r="I5" s="53"/>
    </row>
    <row r="6" spans="1:10">
      <c r="A6" s="76" t="s">
        <v>103</v>
      </c>
      <c r="B6" s="76">
        <v>260</v>
      </c>
    </row>
    <row r="7" spans="1:10">
      <c r="A7" s="76" t="s">
        <v>48</v>
      </c>
      <c r="B7" s="76">
        <v>820</v>
      </c>
    </row>
    <row r="8" spans="1:10">
      <c r="A8" s="76" t="s">
        <v>41</v>
      </c>
      <c r="B8" s="76">
        <v>2152</v>
      </c>
    </row>
    <row r="9" spans="1:10">
      <c r="A9" s="76" t="s">
        <v>12</v>
      </c>
      <c r="B9" s="76">
        <v>3180</v>
      </c>
      <c r="H9" s="1"/>
    </row>
    <row r="10" spans="1:10">
      <c r="A10" s="76" t="s">
        <v>10</v>
      </c>
      <c r="B10" s="76">
        <v>5952.5</v>
      </c>
    </row>
    <row r="11" spans="1:10">
      <c r="A11" s="76" t="s">
        <v>123</v>
      </c>
      <c r="B11" s="76">
        <v>1750</v>
      </c>
      <c r="H11" s="1"/>
    </row>
    <row r="12" spans="1:10">
      <c r="A12" s="76" t="s">
        <v>31</v>
      </c>
      <c r="B12" s="76">
        <v>140.4</v>
      </c>
      <c r="H12" s="1"/>
      <c r="J12" s="1"/>
    </row>
    <row r="13" spans="1:10">
      <c r="A13" s="78" t="s">
        <v>15</v>
      </c>
      <c r="B13" s="78">
        <v>16.399999999999999</v>
      </c>
      <c r="H13" s="1"/>
    </row>
    <row r="14" spans="1:10">
      <c r="A14" s="30" t="s">
        <v>52</v>
      </c>
      <c r="B14" s="75">
        <f>SUM(B4:B13)</f>
        <v>24661.9</v>
      </c>
    </row>
    <row r="15" spans="1:10">
      <c r="A15" s="73"/>
      <c r="B15" s="73"/>
      <c r="H15" s="1"/>
    </row>
    <row r="16" spans="1:10">
      <c r="A16" s="73"/>
      <c r="B16" s="73"/>
      <c r="H16" s="1"/>
    </row>
    <row r="17" spans="1:8">
      <c r="A17" s="73"/>
      <c r="B17" s="73"/>
      <c r="H17" s="1"/>
    </row>
    <row r="18" spans="1:8">
      <c r="A18" s="51"/>
      <c r="B18" s="73"/>
    </row>
    <row r="19" spans="1:8">
      <c r="H19" s="1"/>
    </row>
    <row r="20" spans="1:8">
      <c r="H20" s="1"/>
    </row>
    <row r="21" spans="1:8">
      <c r="H21" s="1"/>
    </row>
  </sheetData>
  <mergeCells count="3">
    <mergeCell ref="A2:B2"/>
    <mergeCell ref="A3:B3"/>
    <mergeCell ref="E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599"/>
    <outlinePr summaryBelow="0" summaryRight="0"/>
  </sheetPr>
  <dimension ref="A1:I1000"/>
  <sheetViews>
    <sheetView workbookViewId="0"/>
  </sheetViews>
  <sheetFormatPr defaultColWidth="12.5703125" defaultRowHeight="15" customHeight="1"/>
  <cols>
    <col min="1" max="1" width="17.5703125" customWidth="1"/>
    <col min="2" max="2" width="18.28515625" customWidth="1"/>
    <col min="3" max="6" width="12.5703125" customWidth="1"/>
  </cols>
  <sheetData>
    <row r="1" spans="1:9" ht="15.75" customHeight="1">
      <c r="A1" s="100" t="s">
        <v>5</v>
      </c>
      <c r="B1" s="119"/>
    </row>
    <row r="2" spans="1:9" ht="15.75" customHeight="1">
      <c r="A2" s="101" t="s">
        <v>6</v>
      </c>
      <c r="B2" s="119"/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</row>
    <row r="3" spans="1:9" ht="15.75" customHeight="1">
      <c r="A3" s="9" t="s">
        <v>7</v>
      </c>
      <c r="B3" s="9">
        <v>0</v>
      </c>
      <c r="E3" s="10">
        <v>1203</v>
      </c>
      <c r="F3" s="10">
        <v>7200</v>
      </c>
      <c r="G3" s="10"/>
      <c r="H3" s="10"/>
      <c r="I3" s="10">
        <f>B6+B8+B9</f>
        <v>21873.5</v>
      </c>
    </row>
    <row r="4" spans="1:9" ht="15.75" customHeight="1">
      <c r="A4" s="11" t="s">
        <v>12</v>
      </c>
      <c r="B4" s="11">
        <v>1203</v>
      </c>
      <c r="E4" s="120" t="s">
        <v>0</v>
      </c>
      <c r="F4" s="121"/>
      <c r="G4" s="121"/>
      <c r="H4" s="121"/>
      <c r="I4" s="121"/>
    </row>
    <row r="5" spans="1:9" ht="15.75" customHeight="1">
      <c r="A5" s="11" t="s">
        <v>8</v>
      </c>
      <c r="B5" s="11">
        <v>7200</v>
      </c>
      <c r="E5" s="12" t="s">
        <v>13</v>
      </c>
      <c r="F5" s="12"/>
      <c r="G5" s="12">
        <f>E3+F3+I3</f>
        <v>30276.5</v>
      </c>
      <c r="H5" s="12"/>
      <c r="I5" s="12"/>
    </row>
    <row r="6" spans="1:9" ht="15.75" customHeight="1">
      <c r="A6" s="11" t="s">
        <v>14</v>
      </c>
      <c r="B6" s="11">
        <v>20810</v>
      </c>
    </row>
    <row r="7" spans="1:9" ht="15.75" customHeight="1">
      <c r="A7" s="11" t="s">
        <v>10</v>
      </c>
      <c r="B7" s="11">
        <v>0</v>
      </c>
    </row>
    <row r="8" spans="1:9" ht="15.75" customHeight="1">
      <c r="A8" s="11" t="s">
        <v>15</v>
      </c>
      <c r="B8" s="11">
        <v>258.5</v>
      </c>
    </row>
    <row r="9" spans="1:9" ht="15.75" customHeight="1">
      <c r="A9" s="13" t="s">
        <v>16</v>
      </c>
      <c r="B9" s="13">
        <v>805</v>
      </c>
    </row>
    <row r="10" spans="1:9" ht="15.75" customHeight="1">
      <c r="A10" s="10" t="s">
        <v>4</v>
      </c>
      <c r="B10" s="10">
        <f>SUM(B3:B9)</f>
        <v>30276.5</v>
      </c>
    </row>
    <row r="11" spans="1:9" ht="15.75" customHeight="1"/>
    <row r="12" spans="1:9" ht="15.75" customHeight="1">
      <c r="A12" s="14"/>
    </row>
    <row r="13" spans="1:9" ht="15.75" customHeight="1">
      <c r="A13" s="14"/>
    </row>
    <row r="14" spans="1:9" ht="15.75" customHeight="1">
      <c r="A14" s="14"/>
    </row>
    <row r="15" spans="1:9" ht="15.75" customHeight="1">
      <c r="A15" s="14"/>
    </row>
    <row r="16" spans="1:9" ht="15.75" customHeight="1">
      <c r="A16" s="14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2:B2"/>
    <mergeCell ref="E4:I4"/>
  </mergeCells>
  <pageMargins left="0.7" right="0.7" top="0.75" bottom="0.75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6CEAEA"/>
    <outlinePr summaryBelow="0" summaryRight="0"/>
  </sheetPr>
  <dimension ref="A2:I15"/>
  <sheetViews>
    <sheetView workbookViewId="0"/>
  </sheetViews>
  <sheetFormatPr defaultColWidth="12.5703125" defaultRowHeight="15" customHeight="1"/>
  <cols>
    <col min="1" max="1" width="16.28515625" customWidth="1"/>
    <col min="2" max="2" width="16.140625" customWidth="1"/>
  </cols>
  <sheetData>
    <row r="2" spans="1:9">
      <c r="A2" s="116" t="s">
        <v>17</v>
      </c>
      <c r="B2" s="119"/>
      <c r="E2" s="74" t="s">
        <v>7</v>
      </c>
      <c r="F2" s="74" t="s">
        <v>8</v>
      </c>
      <c r="G2" s="74" t="s">
        <v>9</v>
      </c>
      <c r="H2" s="74" t="s">
        <v>10</v>
      </c>
      <c r="I2" s="74" t="s">
        <v>11</v>
      </c>
    </row>
    <row r="3" spans="1:9">
      <c r="A3" s="117" t="s">
        <v>124</v>
      </c>
      <c r="B3" s="119"/>
      <c r="E3" s="79">
        <f>B5+B7+B8+B11+B12</f>
        <v>4217.2</v>
      </c>
      <c r="F3" s="80">
        <f>B4</f>
        <v>8050</v>
      </c>
      <c r="G3" s="79">
        <f>B6+B14</f>
        <v>5340</v>
      </c>
      <c r="H3" s="79">
        <f>B10</f>
        <v>7022</v>
      </c>
      <c r="I3" s="79">
        <f>B9+B13</f>
        <v>1119.3</v>
      </c>
    </row>
    <row r="4" spans="1:9">
      <c r="A4" s="18" t="s">
        <v>8</v>
      </c>
      <c r="B4" s="19">
        <v>8050</v>
      </c>
      <c r="E4" s="118" t="s">
        <v>54</v>
      </c>
      <c r="F4" s="124"/>
      <c r="G4" s="124"/>
      <c r="H4" s="124"/>
      <c r="I4" s="124"/>
    </row>
    <row r="5" spans="1:9">
      <c r="A5" s="20" t="s">
        <v>48</v>
      </c>
      <c r="B5" s="20">
        <v>731</v>
      </c>
      <c r="E5" s="81" t="s">
        <v>125</v>
      </c>
      <c r="F5" s="81"/>
      <c r="G5" s="82">
        <f>E3+F3+G3+H3+I3</f>
        <v>25748.5</v>
      </c>
      <c r="H5" s="81"/>
      <c r="I5" s="81"/>
    </row>
    <row r="6" spans="1:9">
      <c r="A6" s="20" t="s">
        <v>92</v>
      </c>
      <c r="B6" s="20">
        <v>1056</v>
      </c>
    </row>
    <row r="7" spans="1:9">
      <c r="A7" s="20" t="s">
        <v>113</v>
      </c>
      <c r="B7" s="20">
        <v>179.4</v>
      </c>
    </row>
    <row r="8" spans="1:9">
      <c r="A8" s="20" t="s">
        <v>126</v>
      </c>
      <c r="B8" s="20">
        <v>1374.5</v>
      </c>
    </row>
    <row r="9" spans="1:9">
      <c r="A9" s="20" t="s">
        <v>31</v>
      </c>
      <c r="B9" s="20">
        <v>489.3</v>
      </c>
    </row>
    <row r="10" spans="1:9">
      <c r="A10" s="20" t="s">
        <v>10</v>
      </c>
      <c r="B10" s="20">
        <v>7022</v>
      </c>
    </row>
    <row r="11" spans="1:9">
      <c r="A11" s="20" t="s">
        <v>12</v>
      </c>
      <c r="B11" s="20">
        <v>1461.5</v>
      </c>
    </row>
    <row r="12" spans="1:9">
      <c r="A12" s="20" t="s">
        <v>127</v>
      </c>
      <c r="B12" s="20">
        <v>470.8</v>
      </c>
    </row>
    <row r="13" spans="1:9">
      <c r="A13" s="20" t="s">
        <v>71</v>
      </c>
      <c r="B13" s="20">
        <v>630</v>
      </c>
    </row>
    <row r="14" spans="1:9">
      <c r="A14" s="21" t="s">
        <v>37</v>
      </c>
      <c r="B14" s="21">
        <v>4284</v>
      </c>
    </row>
    <row r="15" spans="1:9">
      <c r="A15" s="83" t="s">
        <v>4</v>
      </c>
      <c r="B15" s="84">
        <f>SUM(B4:B14)</f>
        <v>25748.499999999996</v>
      </c>
    </row>
  </sheetData>
  <mergeCells count="3">
    <mergeCell ref="A2:B2"/>
    <mergeCell ref="A3:B3"/>
    <mergeCell ref="E4:I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6CEAEA"/>
    <outlinePr summaryBelow="0" summaryRight="0"/>
  </sheetPr>
  <dimension ref="A2:I15"/>
  <sheetViews>
    <sheetView workbookViewId="0"/>
  </sheetViews>
  <sheetFormatPr defaultColWidth="12.5703125" defaultRowHeight="15" customHeight="1"/>
  <cols>
    <col min="1" max="1" width="16.28515625" customWidth="1"/>
    <col min="2" max="2" width="16.140625" customWidth="1"/>
  </cols>
  <sheetData>
    <row r="2" spans="1:9">
      <c r="A2" s="116" t="s">
        <v>17</v>
      </c>
      <c r="B2" s="119"/>
      <c r="E2" s="74" t="s">
        <v>7</v>
      </c>
      <c r="F2" s="74" t="s">
        <v>8</v>
      </c>
      <c r="G2" s="74" t="s">
        <v>9</v>
      </c>
      <c r="H2" s="74" t="s">
        <v>10</v>
      </c>
      <c r="I2" s="74" t="s">
        <v>11</v>
      </c>
    </row>
    <row r="3" spans="1:9">
      <c r="A3" s="117" t="s">
        <v>128</v>
      </c>
      <c r="B3" s="119"/>
      <c r="E3" s="79">
        <f>B5+B7+B8+B11+B13</f>
        <v>3610.6</v>
      </c>
      <c r="F3" s="80">
        <f>B4</f>
        <v>5549</v>
      </c>
      <c r="G3" s="79">
        <f>B6</f>
        <v>465.5</v>
      </c>
      <c r="H3" s="79">
        <f>B10+B14</f>
        <v>2782.6</v>
      </c>
      <c r="I3" s="79">
        <f>B9+B12</f>
        <v>445</v>
      </c>
    </row>
    <row r="4" spans="1:9">
      <c r="A4" s="45" t="s">
        <v>8</v>
      </c>
      <c r="B4" s="19">
        <v>5549</v>
      </c>
      <c r="E4" s="118" t="s">
        <v>54</v>
      </c>
      <c r="F4" s="124"/>
      <c r="G4" s="124"/>
      <c r="H4" s="124"/>
      <c r="I4" s="124"/>
    </row>
    <row r="5" spans="1:9">
      <c r="A5" s="76" t="s">
        <v>48</v>
      </c>
      <c r="B5" s="20">
        <v>642.5</v>
      </c>
      <c r="E5" s="81" t="s">
        <v>129</v>
      </c>
      <c r="F5" s="81"/>
      <c r="G5" s="82">
        <f>E3+F3+G3+H3+I3</f>
        <v>12852.7</v>
      </c>
      <c r="H5" s="81"/>
      <c r="I5" s="81"/>
    </row>
    <row r="6" spans="1:9">
      <c r="A6" s="76" t="s">
        <v>37</v>
      </c>
      <c r="B6" s="20">
        <v>465.5</v>
      </c>
    </row>
    <row r="7" spans="1:9">
      <c r="A7" s="76" t="s">
        <v>130</v>
      </c>
      <c r="B7" s="20">
        <v>36.799999999999997</v>
      </c>
    </row>
    <row r="8" spans="1:9">
      <c r="A8" s="76" t="s">
        <v>126</v>
      </c>
      <c r="B8" s="20">
        <v>975.5</v>
      </c>
    </row>
    <row r="9" spans="1:9">
      <c r="A9" s="76" t="s">
        <v>31</v>
      </c>
      <c r="B9" s="20">
        <v>436.5</v>
      </c>
    </row>
    <row r="10" spans="1:9">
      <c r="A10" s="76" t="s">
        <v>10</v>
      </c>
      <c r="B10" s="20">
        <v>2676.1</v>
      </c>
    </row>
    <row r="11" spans="1:9">
      <c r="A11" s="76" t="s">
        <v>131</v>
      </c>
      <c r="B11" s="20">
        <v>1884.2</v>
      </c>
    </row>
    <row r="12" spans="1:9">
      <c r="A12" s="76" t="s">
        <v>15</v>
      </c>
      <c r="B12" s="20">
        <v>8.5</v>
      </c>
    </row>
    <row r="13" spans="1:9">
      <c r="A13" s="76" t="s">
        <v>132</v>
      </c>
      <c r="B13" s="20">
        <v>71.599999999999994</v>
      </c>
    </row>
    <row r="14" spans="1:9">
      <c r="A14" s="77" t="s">
        <v>133</v>
      </c>
      <c r="B14" s="21">
        <v>106.5</v>
      </c>
    </row>
    <row r="15" spans="1:9">
      <c r="A15" s="85" t="s">
        <v>4</v>
      </c>
      <c r="B15" s="86">
        <f>B4+B5+B6+B7+B8+B9+B10+B11+B12+B13+B14</f>
        <v>12852.7</v>
      </c>
    </row>
  </sheetData>
  <mergeCells count="3">
    <mergeCell ref="A2:B2"/>
    <mergeCell ref="A3:B3"/>
    <mergeCell ref="E4:I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6CEAEA"/>
    <outlinePr summaryBelow="0" summaryRight="0"/>
  </sheetPr>
  <dimension ref="A2:I16"/>
  <sheetViews>
    <sheetView workbookViewId="0"/>
  </sheetViews>
  <sheetFormatPr defaultColWidth="12.5703125" defaultRowHeight="15" customHeight="1"/>
  <cols>
    <col min="1" max="1" width="16.28515625" customWidth="1"/>
    <col min="2" max="2" width="16.140625" customWidth="1"/>
  </cols>
  <sheetData>
    <row r="2" spans="1:9">
      <c r="A2" s="116" t="s">
        <v>17</v>
      </c>
      <c r="B2" s="119"/>
      <c r="E2" s="87" t="s">
        <v>7</v>
      </c>
      <c r="F2" s="87" t="s">
        <v>8</v>
      </c>
      <c r="G2" s="87" t="s">
        <v>9</v>
      </c>
      <c r="H2" s="87" t="s">
        <v>10</v>
      </c>
      <c r="I2" s="87" t="s">
        <v>11</v>
      </c>
    </row>
    <row r="3" spans="1:9">
      <c r="A3" s="117" t="s">
        <v>134</v>
      </c>
      <c r="B3" s="119"/>
      <c r="E3" s="88">
        <f>B6+B8+B9+B10+B12+B15</f>
        <v>3143.7999999999997</v>
      </c>
      <c r="F3" s="88">
        <f>B4</f>
        <v>7710</v>
      </c>
      <c r="G3" s="88">
        <f>B5+B13+B14</f>
        <v>3579.3</v>
      </c>
      <c r="H3" s="88">
        <f>B11</f>
        <v>7100</v>
      </c>
      <c r="I3" s="88">
        <f>B7</f>
        <v>154</v>
      </c>
    </row>
    <row r="4" spans="1:9">
      <c r="A4" s="45" t="s">
        <v>135</v>
      </c>
      <c r="B4" s="89">
        <v>7710</v>
      </c>
      <c r="E4" s="118" t="s">
        <v>54</v>
      </c>
      <c r="F4" s="124"/>
      <c r="G4" s="124"/>
      <c r="H4" s="124"/>
      <c r="I4" s="124"/>
    </row>
    <row r="5" spans="1:9">
      <c r="A5" s="76" t="s">
        <v>136</v>
      </c>
      <c r="B5" s="90">
        <v>1470</v>
      </c>
      <c r="E5" s="81" t="s">
        <v>137</v>
      </c>
      <c r="F5" s="81"/>
      <c r="G5" s="91">
        <f>E3+F3+G3+H3+I3</f>
        <v>21687.1</v>
      </c>
      <c r="H5" s="81"/>
      <c r="I5" s="81"/>
    </row>
    <row r="6" spans="1:9">
      <c r="A6" s="76" t="s">
        <v>48</v>
      </c>
      <c r="B6" s="90">
        <v>348</v>
      </c>
    </row>
    <row r="7" spans="1:9">
      <c r="A7" s="76" t="s">
        <v>31</v>
      </c>
      <c r="B7" s="90">
        <v>154</v>
      </c>
    </row>
    <row r="8" spans="1:9">
      <c r="A8" s="76" t="s">
        <v>126</v>
      </c>
      <c r="B8" s="90">
        <v>1025.8</v>
      </c>
    </row>
    <row r="9" spans="1:9">
      <c r="A9" s="76" t="s">
        <v>138</v>
      </c>
      <c r="B9" s="90">
        <v>125.6</v>
      </c>
    </row>
    <row r="10" spans="1:9">
      <c r="A10" s="76" t="s">
        <v>139</v>
      </c>
      <c r="B10" s="90">
        <v>1377.8</v>
      </c>
    </row>
    <row r="11" spans="1:9">
      <c r="A11" s="78" t="s">
        <v>10</v>
      </c>
      <c r="B11" s="92">
        <v>7100</v>
      </c>
    </row>
    <row r="12" spans="1:9">
      <c r="A12" s="76" t="s">
        <v>140</v>
      </c>
      <c r="B12" s="93">
        <v>94.6</v>
      </c>
    </row>
    <row r="13" spans="1:9">
      <c r="A13" s="76" t="s">
        <v>37</v>
      </c>
      <c r="B13" s="93">
        <v>1868.5</v>
      </c>
    </row>
    <row r="14" spans="1:9">
      <c r="A14" s="76" t="s">
        <v>92</v>
      </c>
      <c r="B14" s="93">
        <v>240.8</v>
      </c>
    </row>
    <row r="15" spans="1:9">
      <c r="A15" s="94" t="s">
        <v>141</v>
      </c>
      <c r="B15" s="95">
        <v>172</v>
      </c>
    </row>
    <row r="16" spans="1:9">
      <c r="A16" s="85" t="s">
        <v>4</v>
      </c>
      <c r="B16" s="96">
        <f>SUM(B4:B15)</f>
        <v>21687.099999999995</v>
      </c>
    </row>
  </sheetData>
  <mergeCells count="3">
    <mergeCell ref="A2:B2"/>
    <mergeCell ref="A3:B3"/>
    <mergeCell ref="E4:I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6CEAEA"/>
    <outlinePr summaryBelow="0" summaryRight="0"/>
  </sheetPr>
  <dimension ref="A2:I17"/>
  <sheetViews>
    <sheetView workbookViewId="0"/>
  </sheetViews>
  <sheetFormatPr defaultColWidth="12.5703125" defaultRowHeight="15" customHeight="1"/>
  <cols>
    <col min="1" max="1" width="16.28515625" customWidth="1"/>
    <col min="2" max="2" width="15.42578125" customWidth="1"/>
  </cols>
  <sheetData>
    <row r="2" spans="1:9">
      <c r="A2" s="116" t="s">
        <v>17</v>
      </c>
      <c r="B2" s="119"/>
      <c r="E2" s="87" t="s">
        <v>7</v>
      </c>
      <c r="F2" s="87" t="s">
        <v>8</v>
      </c>
      <c r="G2" s="87" t="s">
        <v>9</v>
      </c>
      <c r="H2" s="87" t="s">
        <v>10</v>
      </c>
      <c r="I2" s="87" t="s">
        <v>11</v>
      </c>
    </row>
    <row r="3" spans="1:9">
      <c r="A3" s="117" t="s">
        <v>142</v>
      </c>
      <c r="B3" s="119"/>
      <c r="E3" s="88">
        <f>B6+B7+B8+B9</f>
        <v>3710.6000000000004</v>
      </c>
      <c r="F3" s="88">
        <f>B4+B5</f>
        <v>8130</v>
      </c>
      <c r="G3" s="88">
        <f>B11</f>
        <v>963</v>
      </c>
      <c r="H3" s="88">
        <f>B10</f>
        <v>4342.6000000000004</v>
      </c>
      <c r="I3" s="88">
        <f>B12+B13+B14+B15+B16</f>
        <v>1525.6</v>
      </c>
    </row>
    <row r="4" spans="1:9">
      <c r="A4" s="45" t="s">
        <v>97</v>
      </c>
      <c r="B4" s="89">
        <v>6950</v>
      </c>
      <c r="E4" s="118" t="s">
        <v>54</v>
      </c>
      <c r="F4" s="124"/>
      <c r="G4" s="124"/>
      <c r="H4" s="124"/>
      <c r="I4" s="124"/>
    </row>
    <row r="5" spans="1:9">
      <c r="A5" s="76" t="s">
        <v>106</v>
      </c>
      <c r="B5" s="90">
        <v>1180</v>
      </c>
      <c r="E5" s="81" t="s">
        <v>143</v>
      </c>
      <c r="F5" s="81"/>
      <c r="G5" s="91">
        <f>E3+F3+G3+H3+I3</f>
        <v>18671.8</v>
      </c>
      <c r="H5" s="81"/>
      <c r="I5" s="81"/>
    </row>
    <row r="6" spans="1:9">
      <c r="A6" s="76" t="s">
        <v>33</v>
      </c>
      <c r="B6" s="90">
        <v>334</v>
      </c>
    </row>
    <row r="7" spans="1:9">
      <c r="A7" s="76" t="s">
        <v>41</v>
      </c>
      <c r="B7" s="90">
        <v>886.2</v>
      </c>
    </row>
    <row r="8" spans="1:9">
      <c r="A8" s="76" t="s">
        <v>131</v>
      </c>
      <c r="B8" s="90">
        <v>2384.4</v>
      </c>
    </row>
    <row r="9" spans="1:9">
      <c r="A9" s="76" t="s">
        <v>144</v>
      </c>
      <c r="B9" s="90">
        <v>106</v>
      </c>
    </row>
    <row r="10" spans="1:9">
      <c r="A10" s="76" t="s">
        <v>10</v>
      </c>
      <c r="B10" s="90">
        <v>4342.6000000000004</v>
      </c>
    </row>
    <row r="11" spans="1:9">
      <c r="A11" s="78" t="s">
        <v>111</v>
      </c>
      <c r="B11" s="92">
        <v>963</v>
      </c>
    </row>
    <row r="12" spans="1:9">
      <c r="A12" s="76" t="s">
        <v>31</v>
      </c>
      <c r="B12" s="93">
        <v>181.2</v>
      </c>
    </row>
    <row r="13" spans="1:9">
      <c r="A13" s="76" t="s">
        <v>15</v>
      </c>
      <c r="B13" s="93">
        <v>2.8</v>
      </c>
    </row>
    <row r="14" spans="1:9">
      <c r="A14" s="76" t="s">
        <v>24</v>
      </c>
      <c r="B14" s="93">
        <v>1.2</v>
      </c>
    </row>
    <row r="15" spans="1:9">
      <c r="A15" s="97" t="s">
        <v>145</v>
      </c>
      <c r="B15" s="98">
        <v>40.4</v>
      </c>
    </row>
    <row r="16" spans="1:9">
      <c r="A16" s="99" t="s">
        <v>23</v>
      </c>
      <c r="B16" s="95">
        <v>1300</v>
      </c>
    </row>
    <row r="17" spans="1:2">
      <c r="A17" s="85" t="s">
        <v>4</v>
      </c>
      <c r="B17" s="96">
        <f>SUM(B4:B16)</f>
        <v>18671.800000000003</v>
      </c>
    </row>
  </sheetData>
  <mergeCells count="3">
    <mergeCell ref="A2:B2"/>
    <mergeCell ref="A3:B3"/>
    <mergeCell ref="E4:I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6CEAEA"/>
    <outlinePr summaryBelow="0" summaryRight="0"/>
  </sheetPr>
  <dimension ref="A2:I15"/>
  <sheetViews>
    <sheetView workbookViewId="0"/>
  </sheetViews>
  <sheetFormatPr defaultColWidth="12.5703125" defaultRowHeight="15" customHeight="1"/>
  <cols>
    <col min="1" max="1" width="16.28515625" customWidth="1"/>
    <col min="2" max="2" width="16.140625" customWidth="1"/>
  </cols>
  <sheetData>
    <row r="2" spans="1:9">
      <c r="A2" s="116" t="s">
        <v>17</v>
      </c>
      <c r="B2" s="119"/>
      <c r="E2" s="87" t="s">
        <v>7</v>
      </c>
      <c r="F2" s="87" t="s">
        <v>8</v>
      </c>
      <c r="G2" s="87" t="s">
        <v>9</v>
      </c>
      <c r="H2" s="87" t="s">
        <v>10</v>
      </c>
      <c r="I2" s="87" t="s">
        <v>11</v>
      </c>
    </row>
    <row r="3" spans="1:9">
      <c r="A3" s="117" t="s">
        <v>146</v>
      </c>
      <c r="B3" s="119"/>
      <c r="E3" s="88">
        <f>B7+B8+B9+B10+B11</f>
        <v>3920.7000000000007</v>
      </c>
      <c r="F3" s="88">
        <f>B4+B5</f>
        <v>10435</v>
      </c>
      <c r="G3" s="88">
        <v>0</v>
      </c>
      <c r="H3" s="88">
        <f>B6</f>
        <v>3808.4</v>
      </c>
      <c r="I3" s="88">
        <f>B12+B13+B14</f>
        <v>2168.6999999999998</v>
      </c>
    </row>
    <row r="4" spans="1:9">
      <c r="A4" s="45" t="s">
        <v>97</v>
      </c>
      <c r="B4" s="89">
        <v>9146</v>
      </c>
      <c r="E4" s="118" t="s">
        <v>54</v>
      </c>
      <c r="F4" s="124"/>
      <c r="G4" s="124"/>
      <c r="H4" s="124"/>
      <c r="I4" s="124"/>
    </row>
    <row r="5" spans="1:9">
      <c r="A5" s="76" t="s">
        <v>106</v>
      </c>
      <c r="B5" s="90">
        <v>1289</v>
      </c>
      <c r="E5" s="81" t="s">
        <v>147</v>
      </c>
      <c r="F5" s="81"/>
      <c r="G5" s="91">
        <f>E3+F3+G3+H3+I3</f>
        <v>20332.800000000003</v>
      </c>
      <c r="H5" s="81"/>
      <c r="I5" s="81"/>
    </row>
    <row r="6" spans="1:9">
      <c r="A6" s="76" t="s">
        <v>10</v>
      </c>
      <c r="B6" s="90">
        <v>3808.4</v>
      </c>
    </row>
    <row r="7" spans="1:9">
      <c r="A7" s="76" t="s">
        <v>48</v>
      </c>
      <c r="B7" s="90">
        <v>710</v>
      </c>
    </row>
    <row r="8" spans="1:9">
      <c r="A8" s="76" t="s">
        <v>41</v>
      </c>
      <c r="B8" s="90">
        <v>613.70000000000005</v>
      </c>
    </row>
    <row r="9" spans="1:9">
      <c r="A9" s="76" t="s">
        <v>138</v>
      </c>
      <c r="B9" s="90">
        <v>75.400000000000006</v>
      </c>
    </row>
    <row r="10" spans="1:9">
      <c r="A10" s="76" t="s">
        <v>131</v>
      </c>
      <c r="B10" s="90">
        <v>2475.8000000000002</v>
      </c>
    </row>
    <row r="11" spans="1:9">
      <c r="A11" s="78" t="s">
        <v>148</v>
      </c>
      <c r="B11" s="92">
        <v>45.8</v>
      </c>
    </row>
    <row r="12" spans="1:9">
      <c r="A12" s="76" t="s">
        <v>31</v>
      </c>
      <c r="B12" s="93">
        <v>226.5</v>
      </c>
    </row>
    <row r="13" spans="1:9">
      <c r="A13" s="76" t="s">
        <v>15</v>
      </c>
      <c r="B13" s="93">
        <v>2.2000000000000002</v>
      </c>
    </row>
    <row r="14" spans="1:9">
      <c r="A14" s="76" t="s">
        <v>23</v>
      </c>
      <c r="B14" s="93">
        <v>1940</v>
      </c>
    </row>
    <row r="15" spans="1:9">
      <c r="A15" s="85" t="s">
        <v>4</v>
      </c>
      <c r="B15" s="96">
        <f>SUM(B4:B14)</f>
        <v>20332.8</v>
      </c>
    </row>
  </sheetData>
  <mergeCells count="3">
    <mergeCell ref="A2:B2"/>
    <mergeCell ref="A3:B3"/>
    <mergeCell ref="E4:I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E599"/>
    <outlinePr summaryBelow="0" summaryRight="0"/>
  </sheetPr>
  <dimension ref="A1:I1000"/>
  <sheetViews>
    <sheetView workbookViewId="0"/>
  </sheetViews>
  <sheetFormatPr defaultColWidth="12.5703125" defaultRowHeight="15" customHeight="1"/>
  <cols>
    <col min="1" max="1" width="16" customWidth="1"/>
    <col min="2" max="2" width="17.140625" customWidth="1"/>
    <col min="3" max="6" width="12.5703125" customWidth="1"/>
  </cols>
  <sheetData>
    <row r="1" spans="1:9" ht="15.75" customHeight="1">
      <c r="A1" s="122" t="s">
        <v>17</v>
      </c>
      <c r="B1" s="119"/>
    </row>
    <row r="2" spans="1:9" ht="15.75" customHeight="1">
      <c r="A2" s="101" t="s">
        <v>18</v>
      </c>
      <c r="B2" s="119"/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</row>
    <row r="3" spans="1:9" ht="15.75" customHeight="1">
      <c r="A3" s="9" t="s">
        <v>8</v>
      </c>
      <c r="B3" s="9">
        <v>5300</v>
      </c>
      <c r="E3" s="10">
        <f>B9+B6</f>
        <v>2000</v>
      </c>
      <c r="F3" s="10">
        <v>5300</v>
      </c>
      <c r="G3" s="10">
        <v>0</v>
      </c>
      <c r="H3" s="10">
        <v>3540</v>
      </c>
      <c r="I3" s="10">
        <f>B4+B5+B7</f>
        <v>20011.5</v>
      </c>
    </row>
    <row r="4" spans="1:9" ht="15.75" customHeight="1">
      <c r="A4" s="11" t="s">
        <v>14</v>
      </c>
      <c r="B4" s="11">
        <v>20011.5</v>
      </c>
      <c r="E4" s="120" t="s">
        <v>0</v>
      </c>
      <c r="F4" s="121"/>
      <c r="G4" s="121"/>
      <c r="H4" s="121"/>
      <c r="I4" s="121"/>
    </row>
    <row r="5" spans="1:9" ht="15.75" customHeight="1">
      <c r="A5" s="11" t="s">
        <v>15</v>
      </c>
      <c r="B5" s="11">
        <v>0</v>
      </c>
      <c r="E5" s="12" t="s">
        <v>19</v>
      </c>
      <c r="F5" s="12"/>
      <c r="G5" s="12">
        <f>E3+F3+G3+H3+I3</f>
        <v>30851.5</v>
      </c>
      <c r="H5" s="12"/>
      <c r="I5" s="12"/>
    </row>
    <row r="6" spans="1:9" ht="15.75" customHeight="1">
      <c r="A6" s="11" t="s">
        <v>20</v>
      </c>
      <c r="B6" s="11">
        <v>1700</v>
      </c>
    </row>
    <row r="7" spans="1:9" ht="15.75" customHeight="1">
      <c r="A7" s="11" t="s">
        <v>16</v>
      </c>
      <c r="B7" s="11">
        <v>0</v>
      </c>
    </row>
    <row r="8" spans="1:9" ht="15.75" customHeight="1">
      <c r="A8" s="11" t="s">
        <v>10</v>
      </c>
      <c r="B8" s="11">
        <v>3540</v>
      </c>
    </row>
    <row r="9" spans="1:9" ht="15.75" customHeight="1">
      <c r="A9" s="15" t="s">
        <v>21</v>
      </c>
      <c r="B9" s="15">
        <v>300</v>
      </c>
    </row>
    <row r="10" spans="1:9" ht="15.75" customHeight="1">
      <c r="A10" s="10" t="s">
        <v>4</v>
      </c>
      <c r="B10" s="10">
        <v>30851.5</v>
      </c>
    </row>
    <row r="11" spans="1:9" ht="15.75" customHeight="1"/>
    <row r="12" spans="1:9" ht="15.75" customHeight="1"/>
    <row r="13" spans="1:9" ht="15.75" customHeight="1"/>
    <row r="14" spans="1:9" ht="15.75" customHeight="1"/>
    <row r="15" spans="1:9" ht="15.75" customHeight="1"/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2:B2"/>
    <mergeCell ref="E4:I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599"/>
    <outlinePr summaryBelow="0" summaryRight="0"/>
  </sheetPr>
  <dimension ref="A1:I1000"/>
  <sheetViews>
    <sheetView workbookViewId="0"/>
  </sheetViews>
  <sheetFormatPr defaultColWidth="12.5703125" defaultRowHeight="15" customHeight="1"/>
  <cols>
    <col min="1" max="1" width="21.28515625" customWidth="1"/>
    <col min="2" max="2" width="16.42578125" customWidth="1"/>
    <col min="3" max="5" width="12.5703125" customWidth="1"/>
    <col min="6" max="6" width="14.28515625" customWidth="1"/>
  </cols>
  <sheetData>
    <row r="1" spans="1:9" ht="15.75" customHeight="1">
      <c r="A1" s="100" t="s">
        <v>17</v>
      </c>
      <c r="B1" s="119"/>
    </row>
    <row r="2" spans="1:9" ht="15.75" customHeight="1">
      <c r="A2" s="101" t="s">
        <v>22</v>
      </c>
      <c r="B2" s="119"/>
      <c r="E2" s="16" t="s">
        <v>7</v>
      </c>
      <c r="F2" s="16" t="s">
        <v>8</v>
      </c>
      <c r="G2" s="16" t="s">
        <v>9</v>
      </c>
      <c r="H2" s="16" t="s">
        <v>10</v>
      </c>
      <c r="I2" s="16" t="s">
        <v>11</v>
      </c>
    </row>
    <row r="3" spans="1:9" ht="15.75" customHeight="1">
      <c r="A3" s="9" t="s">
        <v>23</v>
      </c>
      <c r="B3" s="9">
        <v>2010</v>
      </c>
      <c r="E3" s="10">
        <f>B8+B12+B14</f>
        <v>3527</v>
      </c>
      <c r="F3" s="10">
        <v>2779</v>
      </c>
      <c r="G3" s="10">
        <v>2785</v>
      </c>
      <c r="H3" s="10">
        <v>2630</v>
      </c>
      <c r="I3" s="10">
        <f>B3+B4+B5+B10+B11+B13</f>
        <v>2772.1</v>
      </c>
    </row>
    <row r="4" spans="1:9" ht="15.75" customHeight="1">
      <c r="A4" s="11" t="s">
        <v>15</v>
      </c>
      <c r="B4" s="11">
        <v>69</v>
      </c>
      <c r="E4" s="120" t="s">
        <v>0</v>
      </c>
      <c r="F4" s="121"/>
      <c r="G4" s="121"/>
      <c r="H4" s="121"/>
      <c r="I4" s="121"/>
    </row>
    <row r="5" spans="1:9" ht="15.75" customHeight="1">
      <c r="A5" s="11" t="s">
        <v>24</v>
      </c>
      <c r="B5" s="11">
        <v>19.100000000000001</v>
      </c>
      <c r="E5" s="12" t="s">
        <v>25</v>
      </c>
      <c r="F5" s="12"/>
      <c r="G5" s="12">
        <f>SUM(E3:I3)</f>
        <v>14493.1</v>
      </c>
      <c r="H5" s="12"/>
      <c r="I5" s="12"/>
    </row>
    <row r="6" spans="1:9" ht="15.75" customHeight="1">
      <c r="A6" s="11" t="s">
        <v>26</v>
      </c>
      <c r="B6" s="11">
        <v>2630</v>
      </c>
    </row>
    <row r="7" spans="1:9" ht="15.75" customHeight="1">
      <c r="A7" s="11" t="s">
        <v>27</v>
      </c>
      <c r="B7" s="11">
        <v>2785</v>
      </c>
    </row>
    <row r="8" spans="1:9" ht="15.75" customHeight="1">
      <c r="A8" s="11" t="s">
        <v>28</v>
      </c>
      <c r="B8" s="11">
        <v>2667</v>
      </c>
    </row>
    <row r="9" spans="1:9" ht="15.75" customHeight="1">
      <c r="A9" s="11" t="s">
        <v>29</v>
      </c>
      <c r="B9" s="11">
        <v>2779</v>
      </c>
    </row>
    <row r="10" spans="1:9" ht="15.75" customHeight="1">
      <c r="A10" s="11" t="s">
        <v>30</v>
      </c>
      <c r="B10" s="11">
        <v>530</v>
      </c>
    </row>
    <row r="11" spans="1:9" ht="15.75" customHeight="1">
      <c r="A11" s="11" t="s">
        <v>31</v>
      </c>
      <c r="B11" s="11">
        <v>133</v>
      </c>
    </row>
    <row r="12" spans="1:9" ht="15.75" customHeight="1">
      <c r="A12" s="11" t="s">
        <v>12</v>
      </c>
      <c r="B12" s="11">
        <v>0</v>
      </c>
    </row>
    <row r="13" spans="1:9" ht="15.75" customHeight="1">
      <c r="A13" s="11" t="s">
        <v>32</v>
      </c>
      <c r="B13" s="11">
        <v>11</v>
      </c>
    </row>
    <row r="14" spans="1:9" ht="15.75" customHeight="1">
      <c r="A14" s="13" t="s">
        <v>33</v>
      </c>
      <c r="B14" s="13">
        <v>860</v>
      </c>
    </row>
    <row r="15" spans="1:9" ht="15.75" customHeight="1">
      <c r="A15" s="10" t="s">
        <v>34</v>
      </c>
      <c r="B15" s="10">
        <f>SUM(B3:B14)</f>
        <v>14493.1</v>
      </c>
    </row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2:B2"/>
    <mergeCell ref="E4:I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E599"/>
    <outlinePr summaryBelow="0" summaryRight="0"/>
  </sheetPr>
  <dimension ref="A1:I1000"/>
  <sheetViews>
    <sheetView workbookViewId="0"/>
  </sheetViews>
  <sheetFormatPr defaultColWidth="12.5703125" defaultRowHeight="15" customHeight="1"/>
  <cols>
    <col min="1" max="1" width="21.85546875" customWidth="1"/>
    <col min="2" max="6" width="12.5703125" customWidth="1"/>
  </cols>
  <sheetData>
    <row r="1" spans="1:9" ht="15.75" customHeight="1">
      <c r="A1" s="100" t="s">
        <v>17</v>
      </c>
      <c r="B1" s="119"/>
    </row>
    <row r="2" spans="1:9" ht="15.75" customHeight="1">
      <c r="A2" s="101" t="s">
        <v>35</v>
      </c>
      <c r="B2" s="119"/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</row>
    <row r="3" spans="1:9" ht="15.75" customHeight="1">
      <c r="A3" s="9" t="s">
        <v>36</v>
      </c>
      <c r="B3" s="9">
        <v>6760</v>
      </c>
      <c r="E3" s="10">
        <f>SUM(B6:B8)</f>
        <v>2014</v>
      </c>
      <c r="F3" s="10">
        <f>SUM(B3)</f>
        <v>6760</v>
      </c>
      <c r="G3" s="10">
        <f>SUM(B4+B5+B9)</f>
        <v>1978</v>
      </c>
      <c r="H3" s="10">
        <f>SUM(B11)</f>
        <v>3060</v>
      </c>
      <c r="I3" s="10">
        <f>SUM(B10)</f>
        <v>97.8</v>
      </c>
    </row>
    <row r="4" spans="1:9" ht="15.75" customHeight="1">
      <c r="A4" s="11" t="s">
        <v>37</v>
      </c>
      <c r="B4" s="11">
        <v>1086</v>
      </c>
      <c r="E4" s="120" t="s">
        <v>0</v>
      </c>
      <c r="F4" s="121"/>
      <c r="G4" s="121"/>
      <c r="H4" s="121"/>
      <c r="I4" s="121"/>
    </row>
    <row r="5" spans="1:9" ht="15.75" customHeight="1">
      <c r="A5" s="11" t="s">
        <v>38</v>
      </c>
      <c r="B5" s="11">
        <v>92</v>
      </c>
      <c r="E5" s="12" t="s">
        <v>39</v>
      </c>
      <c r="F5" s="12"/>
      <c r="G5" s="12">
        <f>SUM(E3:I3)</f>
        <v>13909.8</v>
      </c>
      <c r="H5" s="12"/>
      <c r="I5" s="12"/>
    </row>
    <row r="6" spans="1:9" ht="15.75" customHeight="1">
      <c r="A6" s="11" t="s">
        <v>40</v>
      </c>
      <c r="B6" s="11">
        <v>360</v>
      </c>
    </row>
    <row r="7" spans="1:9" ht="15.75" customHeight="1">
      <c r="A7" s="11" t="s">
        <v>41</v>
      </c>
      <c r="B7" s="11">
        <v>1124</v>
      </c>
    </row>
    <row r="8" spans="1:9" ht="15.75" customHeight="1">
      <c r="A8" s="11" t="s">
        <v>42</v>
      </c>
      <c r="B8" s="11">
        <v>530</v>
      </c>
    </row>
    <row r="9" spans="1:9" ht="15.75" customHeight="1">
      <c r="A9" s="11" t="s">
        <v>43</v>
      </c>
      <c r="B9" s="11">
        <v>800</v>
      </c>
    </row>
    <row r="10" spans="1:9" ht="15.75" customHeight="1">
      <c r="A10" s="11" t="s">
        <v>44</v>
      </c>
      <c r="B10" s="11">
        <v>97.8</v>
      </c>
    </row>
    <row r="11" spans="1:9" ht="15.75" customHeight="1">
      <c r="A11" s="15" t="s">
        <v>26</v>
      </c>
      <c r="B11" s="15">
        <v>3060</v>
      </c>
    </row>
    <row r="12" spans="1:9" ht="15.75" customHeight="1">
      <c r="A12" s="10" t="s">
        <v>4</v>
      </c>
      <c r="B12" s="10">
        <f>SUM(B3:B11)</f>
        <v>13909.8</v>
      </c>
    </row>
    <row r="13" spans="1:9" ht="15.75" customHeight="1">
      <c r="A13" s="17"/>
      <c r="B13" s="17"/>
    </row>
    <row r="14" spans="1:9" ht="15.75" customHeight="1">
      <c r="A14" s="17"/>
      <c r="B14" s="17"/>
    </row>
    <row r="15" spans="1:9" ht="15.75" customHeight="1">
      <c r="A15" s="17"/>
      <c r="B15" s="17"/>
    </row>
    <row r="16" spans="1: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B1"/>
    <mergeCell ref="A2:B2"/>
    <mergeCell ref="E4:I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599"/>
    <outlinePr summaryBelow="0" summaryRight="0"/>
  </sheetPr>
  <dimension ref="A1:B1000"/>
  <sheetViews>
    <sheetView workbookViewId="0"/>
  </sheetViews>
  <sheetFormatPr defaultColWidth="12.5703125" defaultRowHeight="15" customHeight="1"/>
  <cols>
    <col min="1" max="1" width="17.5703125" customWidth="1"/>
    <col min="2" max="2" width="15.5703125" customWidth="1"/>
    <col min="3" max="6" width="12.5703125" customWidth="1"/>
  </cols>
  <sheetData>
    <row r="1" spans="1:2" ht="21.75" customHeight="1">
      <c r="A1" s="102" t="s">
        <v>5</v>
      </c>
      <c r="B1" s="119"/>
    </row>
    <row r="2" spans="1:2" ht="15.75" customHeight="1">
      <c r="A2" s="103" t="s">
        <v>45</v>
      </c>
      <c r="B2" s="119"/>
    </row>
    <row r="3" spans="1:2" ht="15.75" customHeight="1">
      <c r="A3" s="18" t="s">
        <v>8</v>
      </c>
      <c r="B3" s="19">
        <v>6436</v>
      </c>
    </row>
    <row r="4" spans="1:2" ht="15.75" customHeight="1">
      <c r="A4" s="20" t="s">
        <v>41</v>
      </c>
      <c r="B4" s="20">
        <v>1280</v>
      </c>
    </row>
    <row r="5" spans="1:2" ht="15.75" customHeight="1">
      <c r="A5" s="20" t="s">
        <v>10</v>
      </c>
      <c r="B5" s="20">
        <v>2509</v>
      </c>
    </row>
    <row r="6" spans="1:2" ht="15.75" customHeight="1">
      <c r="A6" s="21" t="s">
        <v>9</v>
      </c>
      <c r="B6" s="21">
        <v>605</v>
      </c>
    </row>
    <row r="7" spans="1:2" ht="15.75" customHeight="1">
      <c r="A7" s="22" t="s">
        <v>46</v>
      </c>
      <c r="B7" s="23">
        <f>SUM(B3:B6)</f>
        <v>10830</v>
      </c>
    </row>
    <row r="8" spans="1:2" ht="15.75" customHeight="1"/>
    <row r="9" spans="1:2" ht="15.75" customHeight="1"/>
    <row r="10" spans="1:2" ht="15.75" customHeight="1"/>
    <row r="11" spans="1:2" ht="15.75" customHeight="1"/>
    <row r="12" spans="1:2" ht="15.75" customHeight="1"/>
    <row r="13" spans="1:2" ht="15.75" customHeight="1"/>
    <row r="14" spans="1:2" ht="15.75" customHeight="1"/>
    <row r="15" spans="1:2" ht="15.75" customHeight="1"/>
    <row r="16" spans="1: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2:B2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E599"/>
    <outlinePr summaryBelow="0" summaryRight="0"/>
  </sheetPr>
  <dimension ref="A1:H8"/>
  <sheetViews>
    <sheetView workbookViewId="0"/>
  </sheetViews>
  <sheetFormatPr defaultColWidth="12.5703125" defaultRowHeight="15" customHeight="1"/>
  <cols>
    <col min="1" max="1" width="15.140625" customWidth="1"/>
    <col min="2" max="2" width="17.28515625" customWidth="1"/>
  </cols>
  <sheetData>
    <row r="1" spans="1:8">
      <c r="A1" s="102" t="s">
        <v>5</v>
      </c>
      <c r="B1" s="119"/>
      <c r="F1" s="24" t="s">
        <v>7</v>
      </c>
      <c r="G1" s="24" t="s">
        <v>8</v>
      </c>
      <c r="H1" s="24" t="s">
        <v>10</v>
      </c>
    </row>
    <row r="2" spans="1:8">
      <c r="A2" s="104" t="s">
        <v>47</v>
      </c>
      <c r="B2" s="123"/>
      <c r="F2" s="25">
        <f>SUM(B4:B6)</f>
        <v>1720</v>
      </c>
      <c r="G2" s="25">
        <v>7430</v>
      </c>
      <c r="H2" s="25">
        <v>4060</v>
      </c>
    </row>
    <row r="3" spans="1:8">
      <c r="A3" s="18" t="s">
        <v>10</v>
      </c>
      <c r="B3" s="18">
        <v>4060</v>
      </c>
      <c r="F3" s="105" t="s">
        <v>0</v>
      </c>
      <c r="G3" s="124"/>
      <c r="H3" s="124"/>
    </row>
    <row r="4" spans="1:8">
      <c r="A4" s="20" t="s">
        <v>48</v>
      </c>
      <c r="B4" s="20">
        <v>490</v>
      </c>
      <c r="F4" s="26" t="s">
        <v>49</v>
      </c>
      <c r="G4" s="26"/>
      <c r="H4" s="26">
        <f>SUM(F2:H2)</f>
        <v>13210</v>
      </c>
    </row>
    <row r="5" spans="1:8">
      <c r="A5" s="20" t="s">
        <v>50</v>
      </c>
      <c r="B5" s="20">
        <v>160</v>
      </c>
    </row>
    <row r="6" spans="1:8">
      <c r="A6" s="20" t="s">
        <v>51</v>
      </c>
      <c r="B6" s="20">
        <v>1070</v>
      </c>
    </row>
    <row r="7" spans="1:8">
      <c r="A7" s="21" t="s">
        <v>36</v>
      </c>
      <c r="B7" s="27">
        <v>7430</v>
      </c>
    </row>
    <row r="8" spans="1:8">
      <c r="A8" s="22" t="s">
        <v>52</v>
      </c>
      <c r="B8" s="28">
        <f>SUM(B3:B7)</f>
        <v>13210</v>
      </c>
    </row>
  </sheetData>
  <mergeCells count="3">
    <mergeCell ref="A1:B1"/>
    <mergeCell ref="A2:B2"/>
    <mergeCell ref="F3:H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BEA6B"/>
    <outlinePr summaryBelow="0" summaryRight="0"/>
  </sheetPr>
  <dimension ref="A1:I11"/>
  <sheetViews>
    <sheetView workbookViewId="0"/>
  </sheetViews>
  <sheetFormatPr defaultColWidth="12.5703125" defaultRowHeight="15" customHeight="1"/>
  <cols>
    <col min="1" max="1" width="15" customWidth="1"/>
    <col min="2" max="2" width="17.140625" customWidth="1"/>
  </cols>
  <sheetData>
    <row r="1" spans="1:9">
      <c r="A1" s="106" t="s">
        <v>5</v>
      </c>
      <c r="B1" s="119"/>
      <c r="C1" s="29"/>
      <c r="E1" s="24" t="s">
        <v>7</v>
      </c>
      <c r="F1" s="24" t="s">
        <v>8</v>
      </c>
      <c r="G1" s="24" t="s">
        <v>9</v>
      </c>
      <c r="H1" s="24" t="s">
        <v>10</v>
      </c>
      <c r="I1" s="24" t="s">
        <v>11</v>
      </c>
    </row>
    <row r="2" spans="1:9">
      <c r="A2" s="107" t="s">
        <v>53</v>
      </c>
      <c r="B2" s="123"/>
      <c r="E2" s="30">
        <f>B4+B7+B8</f>
        <v>1080</v>
      </c>
      <c r="F2" s="30">
        <v>5320</v>
      </c>
      <c r="G2" s="30">
        <v>310</v>
      </c>
      <c r="H2" s="30">
        <v>3060</v>
      </c>
      <c r="I2" s="30"/>
    </row>
    <row r="3" spans="1:9">
      <c r="A3" s="31" t="s">
        <v>36</v>
      </c>
      <c r="B3" s="32">
        <v>5320</v>
      </c>
      <c r="E3" s="108" t="s">
        <v>54</v>
      </c>
      <c r="F3" s="124"/>
      <c r="G3" s="124"/>
      <c r="H3" s="124"/>
      <c r="I3" s="124"/>
    </row>
    <row r="4" spans="1:9">
      <c r="A4" s="33" t="s">
        <v>40</v>
      </c>
      <c r="B4" s="34">
        <v>80</v>
      </c>
      <c r="E4" s="35" t="s">
        <v>55</v>
      </c>
      <c r="F4" s="35"/>
      <c r="G4" s="35">
        <f>E2+F2+G2+H2</f>
        <v>9770</v>
      </c>
      <c r="H4" s="35"/>
      <c r="I4" s="35"/>
    </row>
    <row r="5" spans="1:9">
      <c r="A5" s="33" t="s">
        <v>26</v>
      </c>
      <c r="B5" s="34">
        <v>3060</v>
      </c>
    </row>
    <row r="6" spans="1:9">
      <c r="A6" s="36" t="s">
        <v>56</v>
      </c>
      <c r="B6" s="37">
        <v>310</v>
      </c>
    </row>
    <row r="7" spans="1:9">
      <c r="A7" s="33" t="s">
        <v>48</v>
      </c>
      <c r="B7" s="38">
        <v>200</v>
      </c>
    </row>
    <row r="8" spans="1:9">
      <c r="A8" s="39" t="s">
        <v>57</v>
      </c>
      <c r="B8" s="38">
        <v>800</v>
      </c>
    </row>
    <row r="9" spans="1:9">
      <c r="A9" s="40" t="s">
        <v>58</v>
      </c>
      <c r="B9" s="41"/>
      <c r="E9" s="1"/>
    </row>
    <row r="10" spans="1:9">
      <c r="A10" s="42" t="s">
        <v>16</v>
      </c>
      <c r="B10" s="42"/>
      <c r="E10" s="1"/>
    </row>
    <row r="11" spans="1:9">
      <c r="A11" s="43" t="s">
        <v>52</v>
      </c>
      <c r="B11" s="43">
        <f>SUM(B3:B8)</f>
        <v>9770</v>
      </c>
    </row>
  </sheetData>
  <mergeCells count="3">
    <mergeCell ref="A1:B1"/>
    <mergeCell ref="A2:B2"/>
    <mergeCell ref="E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BEA6B"/>
    <outlinePr summaryBelow="0" summaryRight="0"/>
  </sheetPr>
  <dimension ref="A1:J24"/>
  <sheetViews>
    <sheetView workbookViewId="0"/>
  </sheetViews>
  <sheetFormatPr defaultColWidth="12.5703125" defaultRowHeight="15" customHeight="1"/>
  <cols>
    <col min="1" max="1" width="20.5703125" customWidth="1"/>
    <col min="2" max="2" width="14.42578125" customWidth="1"/>
    <col min="7" max="7" width="14.140625" customWidth="1"/>
  </cols>
  <sheetData>
    <row r="1" spans="1:10" ht="18" customHeight="1">
      <c r="A1" s="106" t="s">
        <v>5</v>
      </c>
      <c r="B1" s="119"/>
      <c r="F1" s="24" t="s">
        <v>7</v>
      </c>
      <c r="G1" s="24" t="s">
        <v>8</v>
      </c>
      <c r="H1" s="24" t="s">
        <v>9</v>
      </c>
      <c r="I1" s="24" t="s">
        <v>10</v>
      </c>
      <c r="J1" s="24" t="s">
        <v>11</v>
      </c>
    </row>
    <row r="2" spans="1:10" ht="12.75">
      <c r="A2" s="107" t="s">
        <v>59</v>
      </c>
      <c r="B2" s="123"/>
      <c r="F2" s="30">
        <f>B4+B5+B7</f>
        <v>1340</v>
      </c>
      <c r="G2" s="30">
        <v>8860</v>
      </c>
      <c r="H2" s="30">
        <v>880</v>
      </c>
      <c r="I2" s="30">
        <f>B6</f>
        <v>5340</v>
      </c>
      <c r="J2" s="44">
        <f>B8+B9</f>
        <v>504.5</v>
      </c>
    </row>
    <row r="3" spans="1:10" ht="12.75">
      <c r="A3" s="45" t="s">
        <v>60</v>
      </c>
      <c r="B3" s="18">
        <v>8860</v>
      </c>
      <c r="E3" s="46"/>
      <c r="F3" s="108" t="s">
        <v>54</v>
      </c>
      <c r="G3" s="124"/>
      <c r="H3" s="124"/>
      <c r="I3" s="124"/>
      <c r="J3" s="47"/>
    </row>
    <row r="4" spans="1:10" ht="12.75">
      <c r="A4" s="48" t="s">
        <v>61</v>
      </c>
      <c r="B4" s="20">
        <v>910</v>
      </c>
      <c r="F4" s="35" t="s">
        <v>62</v>
      </c>
      <c r="G4" s="35"/>
      <c r="H4" s="35">
        <f>SUM(F2:J2)</f>
        <v>16924.5</v>
      </c>
      <c r="I4" s="35"/>
      <c r="J4" s="35"/>
    </row>
    <row r="5" spans="1:10" ht="12.75">
      <c r="A5" s="48" t="s">
        <v>40</v>
      </c>
      <c r="B5" s="20">
        <v>110</v>
      </c>
    </row>
    <row r="6" spans="1:10" ht="12.75">
      <c r="A6" s="48" t="s">
        <v>26</v>
      </c>
      <c r="B6" s="20">
        <v>5340</v>
      </c>
    </row>
    <row r="7" spans="1:10" ht="12.75">
      <c r="A7" s="48" t="s">
        <v>48</v>
      </c>
      <c r="B7" s="20">
        <v>320</v>
      </c>
      <c r="F7" s="29"/>
      <c r="G7" s="29"/>
    </row>
    <row r="8" spans="1:10" ht="12.75">
      <c r="A8" s="33" t="s">
        <v>63</v>
      </c>
      <c r="B8" s="20">
        <v>363.5</v>
      </c>
      <c r="F8" s="29"/>
      <c r="G8" s="29"/>
      <c r="I8" s="29"/>
    </row>
    <row r="9" spans="1:10" ht="12.75">
      <c r="A9" s="33" t="s">
        <v>64</v>
      </c>
      <c r="B9" s="20">
        <v>141</v>
      </c>
      <c r="F9" s="29"/>
      <c r="G9" s="29"/>
      <c r="I9" s="29"/>
    </row>
    <row r="10" spans="1:10" ht="12.75">
      <c r="A10" s="49" t="s">
        <v>65</v>
      </c>
      <c r="B10" s="27">
        <v>880</v>
      </c>
      <c r="F10" s="29"/>
      <c r="G10" s="29"/>
      <c r="I10" s="29"/>
    </row>
    <row r="11" spans="1:10" ht="12.75">
      <c r="A11" s="44" t="s">
        <v>46</v>
      </c>
      <c r="B11" s="44">
        <f>SUM(B3:B10)</f>
        <v>16924.5</v>
      </c>
      <c r="F11" s="29"/>
      <c r="G11" s="29"/>
      <c r="I11" s="29"/>
    </row>
    <row r="12" spans="1:10" ht="12.75">
      <c r="A12" s="29"/>
      <c r="B12" s="29"/>
      <c r="F12" s="29"/>
      <c r="G12" s="29"/>
      <c r="I12" s="29"/>
    </row>
    <row r="13" spans="1:10" ht="12.75">
      <c r="A13" s="29"/>
      <c r="B13" s="29"/>
      <c r="F13" s="29"/>
      <c r="G13" s="29"/>
      <c r="I13" s="29"/>
    </row>
    <row r="14" spans="1:10" ht="12.75">
      <c r="A14" s="29"/>
      <c r="B14" s="29"/>
      <c r="F14" s="29"/>
      <c r="G14" s="29"/>
      <c r="I14" s="29"/>
    </row>
    <row r="15" spans="1:10" ht="12.75">
      <c r="A15" s="29"/>
      <c r="B15" s="29"/>
      <c r="F15" s="29"/>
      <c r="G15" s="29"/>
      <c r="I15" s="29"/>
    </row>
    <row r="16" spans="1:10" ht="12.75">
      <c r="A16" s="29"/>
      <c r="B16" s="29"/>
      <c r="F16" s="29"/>
      <c r="G16" s="29"/>
    </row>
    <row r="17" spans="1:7" ht="12.75">
      <c r="A17" s="29"/>
      <c r="B17" s="29"/>
      <c r="F17" s="29"/>
      <c r="G17" s="29"/>
    </row>
    <row r="18" spans="1:7" ht="12.75">
      <c r="A18" s="29"/>
      <c r="B18" s="29"/>
      <c r="F18" s="29"/>
      <c r="G18" s="29"/>
    </row>
    <row r="19" spans="1:7" ht="12.75">
      <c r="A19" s="29"/>
      <c r="B19" s="29"/>
      <c r="F19" s="29"/>
      <c r="G19" s="29"/>
    </row>
    <row r="20" spans="1:7" ht="12.75">
      <c r="F20" s="29"/>
      <c r="G20" s="29"/>
    </row>
    <row r="21" spans="1:7" ht="12.75">
      <c r="F21" s="29"/>
      <c r="G21" s="29"/>
    </row>
    <row r="22" spans="1:7" ht="12.75">
      <c r="F22" s="29"/>
      <c r="G22" s="29"/>
    </row>
    <row r="23" spans="1:7" ht="12.75">
      <c r="F23" s="29"/>
      <c r="G23" s="29"/>
    </row>
    <row r="24" spans="1:7" ht="12.75">
      <c r="G24" s="1" t="s">
        <v>66</v>
      </c>
    </row>
  </sheetData>
  <mergeCells count="3">
    <mergeCell ref="A1:B1"/>
    <mergeCell ref="A2:B2"/>
    <mergeCell ref="F3:I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Mercedes Bustamante</cp:lastModifiedBy>
  <cp:revision/>
  <dcterms:created xsi:type="dcterms:W3CDTF">2021-10-20T13:44:51Z</dcterms:created>
  <dcterms:modified xsi:type="dcterms:W3CDTF">2023-06-28T13:57:27Z</dcterms:modified>
  <cp:category/>
  <cp:contentStatus/>
</cp:coreProperties>
</file>