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nta" sheetId="1" r:id="rId4"/>
    <sheet state="visible" name="Sincon descarte" sheetId="2" r:id="rId5"/>
    <sheet state="visible" name="comparación entre años" sheetId="3" r:id="rId6"/>
    <sheet state="visible" name="gráfico" sheetId="4" r:id="rId7"/>
  </sheets>
  <definedNames/>
  <calcPr/>
  <extLst>
    <ext uri="GoogleSheetsCustomDataVersion2">
      <go:sheetsCustomData xmlns:go="http://customooxmlschemas.google.com/" r:id="rId8" roundtripDataChecksum="CJZ/RyWzyuRp7p+wULgb+O61AEhn+4oIICp1hWURPT8="/>
    </ext>
  </extLst>
</workbook>
</file>

<file path=xl/sharedStrings.xml><?xml version="1.0" encoding="utf-8"?>
<sst xmlns="http://schemas.openxmlformats.org/spreadsheetml/2006/main" count="182" uniqueCount="53">
  <si>
    <t>DE VENTAS CENTRO VERDE / COOPERATIVA en kg</t>
  </si>
  <si>
    <t>Plastico</t>
  </si>
  <si>
    <t xml:space="preserve">Cartón </t>
  </si>
  <si>
    <t>Papel</t>
  </si>
  <si>
    <t xml:space="preserve">Vidrio </t>
  </si>
  <si>
    <t>Metal</t>
  </si>
  <si>
    <t>Total</t>
  </si>
  <si>
    <t>Plástico</t>
  </si>
  <si>
    <t>Julio</t>
  </si>
  <si>
    <t>Agosto</t>
  </si>
  <si>
    <t>Septiembre</t>
  </si>
  <si>
    <t>Octubre</t>
  </si>
  <si>
    <t>Noviembre</t>
  </si>
  <si>
    <t>Diciembre</t>
  </si>
  <si>
    <t>Telgopor</t>
  </si>
  <si>
    <t xml:space="preserve">Total </t>
  </si>
  <si>
    <t>Enero</t>
  </si>
  <si>
    <t>Febrero</t>
  </si>
  <si>
    <t>Marzo</t>
  </si>
  <si>
    <t>6573/mes</t>
  </si>
  <si>
    <t xml:space="preserve">3588/mes  </t>
  </si>
  <si>
    <t>4612/mes</t>
  </si>
  <si>
    <t>Abril</t>
  </si>
  <si>
    <t>Mayo</t>
  </si>
  <si>
    <t>Junio</t>
  </si>
  <si>
    <t>Tetra</t>
  </si>
  <si>
    <t>Corchos</t>
  </si>
  <si>
    <t>Total (Kg)</t>
  </si>
  <si>
    <t xml:space="preserve">Corcho </t>
  </si>
  <si>
    <t>enero</t>
  </si>
  <si>
    <t>febrero</t>
  </si>
  <si>
    <t>Cantidad de kilos</t>
  </si>
  <si>
    <t>s/d</t>
  </si>
  <si>
    <t>% del total de Kg</t>
  </si>
  <si>
    <t>% de ingresos</t>
  </si>
  <si>
    <t>Con descarte/Venta</t>
  </si>
  <si>
    <t>Sin descarte</t>
  </si>
  <si>
    <t xml:space="preserve">Con descarte/Venta </t>
  </si>
  <si>
    <t>sin descarte</t>
  </si>
  <si>
    <t xml:space="preserve">Diciembre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</si>
  <si>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</si>
  <si>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</si>
  <si>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</si>
  <si>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</si>
  <si>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</si>
  <si>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</si>
  <si>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</si>
  <si>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</si>
  <si>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</si>
  <si>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</si>
  <si>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Kg</t>
  </si>
  <si>
    <t xml:space="preserve">Año 2021 </t>
  </si>
  <si>
    <t>Año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</si>
</sst>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\ %"/>
    <numFmt numFmtId="165" formatCode="0.00\ %"/>
    <numFmt numFmtId="166" formatCode="#,##0.0;[RED]\-#,##0.0"/>
  </numFmts>
  <fonts count="9">
    <font>
      <sz val="11.0"/>
      <color rgb="FF000000"/>
      <name val="Calibri"/>
      <scheme val="minor"/>
    </font>
    <font>
      <b/>
      <sz val="14.0"/>
      <color rgb="FF000000"/>
      <name val="Calibri"/>
    </font>
    <font>
      <b/>
      <sz val="12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9.0"/>
      <color rgb="FF000000"/>
      <name val="Calibri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00FF"/>
        <bgColor rgb="FFFF00FF"/>
      </patternFill>
    </fill>
    <fill>
      <patternFill patternType="solid">
        <fgColor rgb="FFB6D7A8"/>
        <bgColor rgb="FFB6D7A8"/>
      </patternFill>
    </fill>
    <fill>
      <patternFill patternType="solid">
        <fgColor rgb="FF76F753"/>
        <bgColor rgb="FF76F753"/>
      </patternFill>
    </fill>
    <fill>
      <patternFill patternType="solid">
        <fgColor rgb="FFF4DC38"/>
        <bgColor rgb="FFF4DC38"/>
      </patternFill>
    </fill>
  </fills>
  <borders count="2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shrinkToFit="0" vertical="bottom" wrapText="0"/>
    </xf>
    <xf borderId="5" fillId="3" fontId="4" numFmtId="0" xfId="0" applyAlignment="1" applyBorder="1" applyFill="1" applyFont="1">
      <alignment shrinkToFit="0" vertical="bottom" wrapText="0"/>
    </xf>
    <xf borderId="5" fillId="4" fontId="4" numFmtId="0" xfId="0" applyAlignment="1" applyBorder="1" applyFill="1" applyFont="1">
      <alignment horizontal="center" shrinkToFit="0" vertical="center" wrapText="0"/>
    </xf>
    <xf borderId="4" fillId="4" fontId="4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4" fontId="4" numFmtId="0" xfId="0" applyAlignment="1" applyBorder="1" applyFont="1">
      <alignment shrinkToFit="0" vertical="center" wrapText="0"/>
    </xf>
    <xf borderId="4" fillId="4" fontId="4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5" fillId="4" fontId="4" numFmtId="0" xfId="0" applyAlignment="1" applyBorder="1" applyFont="1">
      <alignment shrinkToFit="0" vertical="bottom" wrapText="0"/>
    </xf>
    <xf borderId="4" fillId="5" fontId="4" numFmtId="0" xfId="0" applyAlignment="1" applyBorder="1" applyFill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4" fillId="2" fontId="4" numFmtId="0" xfId="0" applyAlignment="1" applyBorder="1" applyFont="1">
      <alignment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5" fillId="3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3" xfId="0" applyAlignment="1" applyFont="1" applyNumberForma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6" numFmtId="3" xfId="0" applyAlignment="1" applyFont="1" applyNumberFormat="1">
      <alignment horizontal="right"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3" xfId="0" applyAlignment="1" applyFont="1" applyNumberFormat="1">
      <alignment shrinkToFit="0" vertical="bottom" wrapText="0"/>
    </xf>
    <xf borderId="4" fillId="4" fontId="4" numFmtId="0" xfId="0" applyAlignment="1" applyBorder="1" applyFont="1">
      <alignment shrinkToFit="0" vertical="bottom" wrapText="0"/>
    </xf>
    <xf borderId="5" fillId="0" fontId="4" numFmtId="3" xfId="0" applyAlignment="1" applyBorder="1" applyFont="1" applyNumberFormat="1">
      <alignment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5" fillId="4" fontId="4" numFmtId="4" xfId="0" applyAlignment="1" applyBorder="1" applyFont="1" applyNumberFormat="1">
      <alignment shrinkToFit="0" vertical="center" wrapText="0"/>
    </xf>
    <xf borderId="5" fillId="3" fontId="4" numFmtId="3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5" fillId="4" fontId="4" numFmtId="3" xfId="0" applyAlignment="1" applyBorder="1" applyFont="1" applyNumberFormat="1">
      <alignment shrinkToFit="0" vertical="bottom" wrapText="0"/>
    </xf>
    <xf borderId="4" fillId="5" fontId="4" numFmtId="4" xfId="0" applyAlignment="1" applyBorder="1" applyFont="1" applyNumberFormat="1">
      <alignment shrinkToFit="0" vertical="bottom" wrapText="0"/>
    </xf>
    <xf borderId="5" fillId="4" fontId="4" numFmtId="0" xfId="0" applyAlignment="1" applyBorder="1" applyFont="1">
      <alignment horizontal="center" readingOrder="0" shrinkToFit="0" vertical="center" wrapText="0"/>
    </xf>
    <xf borderId="0" fillId="0" fontId="8" numFmtId="0" xfId="0" applyFont="1"/>
    <xf borderId="5" fillId="3" fontId="4" numFmtId="3" xfId="0" applyAlignment="1" applyBorder="1" applyFont="1" applyNumberFormat="1">
      <alignment horizontal="center" shrinkToFit="0" vertical="bottom" wrapText="0"/>
    </xf>
    <xf borderId="7" fillId="6" fontId="4" numFmtId="0" xfId="0" applyAlignment="1" applyBorder="1" applyFill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4" numFmtId="0" xfId="0" applyAlignment="1" applyBorder="1" applyFont="1">
      <alignment shrinkToFit="0" vertical="center" wrapText="0"/>
    </xf>
    <xf borderId="10" fillId="7" fontId="5" numFmtId="0" xfId="0" applyAlignment="1" applyBorder="1" applyFill="1" applyFont="1">
      <alignment horizontal="center" shrinkToFit="0" vertical="center" wrapText="1"/>
    </xf>
    <xf borderId="10" fillId="8" fontId="5" numFmtId="0" xfId="0" applyAlignment="1" applyBorder="1" applyFill="1" applyFont="1">
      <alignment horizontal="center" shrinkToFit="0" vertical="center" wrapText="0"/>
    </xf>
    <xf borderId="0" fillId="0" fontId="4" numFmtId="165" xfId="0" applyAlignment="1" applyFont="1" applyNumberFormat="1">
      <alignment shrinkToFit="0" vertical="bottom" wrapText="0"/>
    </xf>
    <xf borderId="10" fillId="0" fontId="4" numFmtId="4" xfId="0" applyAlignment="1" applyBorder="1" applyFont="1" applyNumberFormat="1">
      <alignment shrinkToFit="0" vertical="center" wrapText="0"/>
    </xf>
    <xf borderId="10" fillId="0" fontId="4" numFmtId="0" xfId="0" applyAlignment="1" applyBorder="1" applyFont="1">
      <alignment shrinkToFit="0" vertical="bottom" wrapText="0"/>
    </xf>
    <xf borderId="11" fillId="0" fontId="4" numFmtId="0" xfId="0" applyAlignment="1" applyBorder="1" applyFont="1">
      <alignment shrinkToFit="0" vertical="center" wrapText="0"/>
    </xf>
    <xf borderId="7" fillId="8" fontId="5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horizontal="center" shrinkToFit="0" vertical="center" wrapText="0"/>
    </xf>
    <xf borderId="10" fillId="0" fontId="5" numFmtId="0" xfId="0" applyAlignment="1" applyBorder="1" applyFont="1">
      <alignment shrinkToFit="0" vertical="center" wrapText="0"/>
    </xf>
    <xf borderId="10" fillId="0" fontId="4" numFmtId="3" xfId="0" applyAlignment="1" applyBorder="1" applyFont="1" applyNumberFormat="1">
      <alignment shrinkToFit="0" vertical="center" wrapText="0"/>
    </xf>
    <xf borderId="10" fillId="0" fontId="5" numFmtId="0" xfId="0" applyAlignment="1" applyBorder="1" applyFont="1">
      <alignment horizontal="center" shrinkToFit="0" vertical="center" wrapText="0"/>
    </xf>
    <xf borderId="10" fillId="7" fontId="5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shrinkToFit="0" vertical="center" wrapText="0"/>
    </xf>
    <xf borderId="14" fillId="0" fontId="4" numFmtId="0" xfId="0" applyAlignment="1" applyBorder="1" applyFont="1">
      <alignment horizontal="center" shrinkToFit="0" vertical="center" wrapText="0"/>
    </xf>
    <xf borderId="15" fillId="0" fontId="4" numFmtId="166" xfId="0" applyAlignment="1" applyBorder="1" applyFont="1" applyNumberFormat="1">
      <alignment horizontal="center" shrinkToFit="0" vertical="center" wrapText="0"/>
    </xf>
    <xf borderId="14" fillId="0" fontId="4" numFmtId="166" xfId="0" applyAlignment="1" applyBorder="1" applyFont="1" applyNumberFormat="1">
      <alignment horizontal="center" shrinkToFit="0" vertical="center" wrapText="0"/>
    </xf>
    <xf borderId="14" fillId="7" fontId="4" numFmtId="4" xfId="0" applyAlignment="1" applyBorder="1" applyFont="1" applyNumberFormat="1">
      <alignment horizontal="center" readingOrder="0" shrinkToFit="0" vertical="center" wrapText="0"/>
    </xf>
    <xf borderId="16" fillId="0" fontId="5" numFmtId="0" xfId="0" applyAlignment="1" applyBorder="1" applyFont="1">
      <alignment shrinkToFit="0" vertical="center" wrapText="0"/>
    </xf>
    <xf borderId="16" fillId="0" fontId="4" numFmtId="0" xfId="0" applyAlignment="1" applyBorder="1" applyFont="1">
      <alignment horizontal="center" shrinkToFit="0" vertical="center" wrapText="0"/>
    </xf>
    <xf borderId="17" fillId="0" fontId="4" numFmtId="166" xfId="0" applyAlignment="1" applyBorder="1" applyFont="1" applyNumberFormat="1">
      <alignment horizontal="center" shrinkToFit="0" vertical="center" wrapText="0"/>
    </xf>
    <xf borderId="16" fillId="0" fontId="4" numFmtId="166" xfId="0" applyAlignment="1" applyBorder="1" applyFont="1" applyNumberFormat="1">
      <alignment horizontal="center" shrinkToFit="0" vertical="center" wrapText="0"/>
    </xf>
    <xf borderId="16" fillId="7" fontId="4" numFmtId="4" xfId="0" applyAlignment="1" applyBorder="1" applyFont="1" applyNumberFormat="1">
      <alignment horizontal="center" shrinkToFit="0" vertical="center" wrapText="0"/>
    </xf>
    <xf borderId="18" fillId="0" fontId="5" numFmtId="0" xfId="0" applyAlignment="1" applyBorder="1" applyFont="1">
      <alignment shrinkToFit="0" vertical="center" wrapText="0"/>
    </xf>
    <xf borderId="18" fillId="0" fontId="4" numFmtId="166" xfId="0" applyAlignment="1" applyBorder="1" applyFont="1" applyNumberFormat="1">
      <alignment horizontal="center" shrinkToFit="0" vertical="center" wrapText="0"/>
    </xf>
    <xf borderId="19" fillId="0" fontId="4" numFmtId="166" xfId="0" applyAlignment="1" applyBorder="1" applyFont="1" applyNumberFormat="1">
      <alignment horizontal="center" shrinkToFit="0" vertical="center" wrapText="0"/>
    </xf>
    <xf borderId="12" fillId="0" fontId="4" numFmtId="0" xfId="0" applyAlignment="1" applyBorder="1" applyFont="1">
      <alignment shrinkToFit="0" vertical="center" wrapText="0"/>
    </xf>
    <xf borderId="7" fillId="0" fontId="5" numFmtId="166" xfId="0" applyAlignment="1" applyBorder="1" applyFont="1" applyNumberFormat="1">
      <alignment horizontal="center" shrinkToFit="0" vertical="center" wrapText="0"/>
    </xf>
    <xf borderId="10" fillId="0" fontId="5" numFmtId="166" xfId="0" applyAlignment="1" applyBorder="1" applyFont="1" applyNumberFormat="1">
      <alignment horizontal="center" shrinkToFit="0" vertical="center" wrapText="0"/>
    </xf>
    <xf borderId="9" fillId="0" fontId="5" numFmtId="166" xfId="0" applyAlignment="1" applyBorder="1" applyFont="1" applyNumberFormat="1">
      <alignment horizontal="center" shrinkToFit="0" vertical="center" wrapText="0"/>
    </xf>
    <xf borderId="9" fillId="7" fontId="5" numFmtId="166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horizontal="center" readingOrder="0" shrinkToFit="0" vertical="center" wrapText="0"/>
    </xf>
    <xf borderId="0" fillId="0" fontId="4" numFmtId="4" xfId="0" applyAlignment="1" applyFont="1" applyNumberFormat="1">
      <alignment shrinkToFit="0" vertical="bottom" wrapText="0"/>
    </xf>
    <xf borderId="6" fillId="3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Arial"/>
              </a:defRPr>
            </a:pPr>
            <a:r>
              <a:rPr b="1" i="0" sz="2400">
                <a:solidFill>
                  <a:srgbClr val="757575"/>
                </a:solidFill>
                <a:latin typeface="Arial"/>
              </a:rPr>
              <a:t>AÑO 2021 (Jul-Dic)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Venta!$K$3:$O$3</c:f>
            </c:strRef>
          </c:cat>
          <c:val>
            <c:numRef>
              <c:f>Venta!$K$4:$O$4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600">
                <a:solidFill>
                  <a:srgbClr val="757575"/>
                </a:solidFill>
                <a:latin typeface="Calibri"/>
              </a:defRPr>
            </a:pPr>
            <a:r>
              <a:rPr b="1" i="0" sz="2600">
                <a:solidFill>
                  <a:srgbClr val="757575"/>
                </a:solidFill>
                <a:latin typeface="Calibri"/>
              </a:rPr>
              <a:t>AÑO 2022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Venta!$L$14:$R$14</c:f>
            </c:strRef>
          </c:cat>
          <c:val>
            <c:numRef>
              <c:f>Venta!$L$15:$R$15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757575"/>
                </a:solidFill>
                <a:latin typeface="Arial"/>
              </a:defRPr>
            </a:pPr>
            <a:r>
              <a:rPr b="1" i="0" sz="2400">
                <a:solidFill>
                  <a:srgbClr val="757575"/>
                </a:solidFill>
                <a:latin typeface="Arial"/>
              </a:rPr>
              <a:t>AÑO 2023 (Ene-Sept)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Venta!$M$31:$R$31</c:f>
            </c:strRef>
          </c:cat>
          <c:val>
            <c:numRef>
              <c:f>Venta!$M$32:$R$32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Calibri"/>
              </a:defRPr>
            </a:pPr>
            <a:r>
              <a:rPr b="0" i="0" sz="1800">
                <a:solidFill>
                  <a:srgbClr val="757575"/>
                </a:solidFill>
                <a:latin typeface="Calibri"/>
              </a:rPr>
              <a:t>Año 2021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'gráfico'!$B$1:$F$1</c:f>
            </c:strRef>
          </c:cat>
          <c:val>
            <c:numRef>
              <c:f>'gráfico'!$B$2:$F$2</c:f>
              <c:numCache/>
            </c:numRef>
          </c:val>
        </c:ser>
        <c:axId val="2059117614"/>
        <c:axId val="931644711"/>
      </c:barChart>
      <c:catAx>
        <c:axId val="20591176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931644711"/>
      </c:catAx>
      <c:valAx>
        <c:axId val="9316447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2059117614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Calibri"/>
              </a:defRPr>
            </a:pPr>
            <a:r>
              <a:rPr b="0" i="0" sz="1800">
                <a:solidFill>
                  <a:srgbClr val="757575"/>
                </a:solidFill>
                <a:latin typeface="Calibri"/>
              </a:rPr>
              <a:t>Año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000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'gráfico'!$B$25:$G$25</c:f>
            </c:strRef>
          </c:cat>
          <c:val>
            <c:numRef>
              <c:f>'gráfico'!$B$26:$G$26</c:f>
              <c:numCache/>
            </c:numRef>
          </c:val>
        </c:ser>
        <c:axId val="790340877"/>
        <c:axId val="301931180"/>
      </c:barChart>
      <c:catAx>
        <c:axId val="7903408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301931180"/>
      </c:catAx>
      <c:valAx>
        <c:axId val="301931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790340877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65</xdr:row>
      <xdr:rowOff>180975</xdr:rowOff>
    </xdr:from>
    <xdr:ext cx="3333750" cy="2743200"/>
    <xdr:graphicFrame>
      <xdr:nvGraphicFramePr>
        <xdr:cNvPr id="97136614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9525</xdr:colOff>
      <xdr:row>65</xdr:row>
      <xdr:rowOff>180975</xdr:rowOff>
    </xdr:from>
    <xdr:ext cx="3238500" cy="2743200"/>
    <xdr:graphicFrame>
      <xdr:nvGraphicFramePr>
        <xdr:cNvPr id="103052133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171450</xdr:colOff>
      <xdr:row>65</xdr:row>
      <xdr:rowOff>180975</xdr:rowOff>
    </xdr:from>
    <xdr:ext cx="3333750" cy="2743200"/>
    <xdr:graphicFrame>
      <xdr:nvGraphicFramePr>
        <xdr:cNvPr id="1584390995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3</xdr:row>
      <xdr:rowOff>123825</xdr:rowOff>
    </xdr:from>
    <xdr:ext cx="4429125" cy="3714750"/>
    <xdr:graphicFrame>
      <xdr:nvGraphicFramePr>
        <xdr:cNvPr id="97349497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638175</xdr:colOff>
      <xdr:row>30</xdr:row>
      <xdr:rowOff>76200</xdr:rowOff>
    </xdr:from>
    <xdr:ext cx="4429125" cy="3695700"/>
    <xdr:graphicFrame>
      <xdr:nvGraphicFramePr>
        <xdr:cNvPr id="31089704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10" width="10.71"/>
    <col customWidth="1" min="11" max="11" width="13.14"/>
    <col customWidth="1" min="12" max="21" width="10.71"/>
  </cols>
  <sheetData>
    <row r="1" ht="28.5" customHeight="1">
      <c r="A1" s="1" t="s">
        <v>0</v>
      </c>
      <c r="H1" s="1"/>
      <c r="I1" s="1"/>
    </row>
    <row r="2" ht="18.75" customHeight="1">
      <c r="A2" s="2">
        <v>2021.0</v>
      </c>
      <c r="B2" s="3"/>
      <c r="C2" s="3"/>
      <c r="D2" s="3"/>
      <c r="E2" s="3"/>
      <c r="F2" s="3"/>
      <c r="G2" s="4"/>
      <c r="H2" s="5"/>
      <c r="I2" s="5"/>
    </row>
    <row r="3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/>
      <c r="I3" s="9"/>
      <c r="J3" s="10"/>
      <c r="K3" s="7" t="s">
        <v>7</v>
      </c>
      <c r="L3" s="7" t="s">
        <v>2</v>
      </c>
      <c r="M3" s="7" t="s">
        <v>3</v>
      </c>
      <c r="N3" s="7" t="s">
        <v>4</v>
      </c>
      <c r="O3" s="7" t="s">
        <v>5</v>
      </c>
    </row>
    <row r="4">
      <c r="A4" s="7" t="s">
        <v>8</v>
      </c>
      <c r="B4" s="11">
        <v>1203.0</v>
      </c>
      <c r="C4" s="11">
        <v>7200.0</v>
      </c>
      <c r="D4" s="11"/>
      <c r="E4" s="11"/>
      <c r="F4" s="11">
        <v>21873.5</v>
      </c>
      <c r="G4" s="12">
        <f t="shared" ref="G4:G9" si="1">SUM(B4:F4)</f>
        <v>30276.5</v>
      </c>
      <c r="H4" s="13"/>
      <c r="I4" s="13"/>
      <c r="K4" s="7">
        <v>11744.0</v>
      </c>
      <c r="L4" s="7">
        <v>35905.0</v>
      </c>
      <c r="M4" s="7">
        <v>5368.0</v>
      </c>
      <c r="N4" s="7">
        <v>15799.0</v>
      </c>
      <c r="O4" s="7">
        <v>44754.9</v>
      </c>
      <c r="T4" s="14"/>
    </row>
    <row r="5">
      <c r="A5" s="7" t="s">
        <v>9</v>
      </c>
      <c r="B5" s="11">
        <v>2000.0</v>
      </c>
      <c r="C5" s="11">
        <v>5300.0</v>
      </c>
      <c r="D5" s="11"/>
      <c r="E5" s="11">
        <v>3540.0</v>
      </c>
      <c r="F5" s="11">
        <v>20011.5</v>
      </c>
      <c r="G5" s="12">
        <f t="shared" si="1"/>
        <v>30851.5</v>
      </c>
      <c r="H5" s="13"/>
      <c r="I5" s="13"/>
      <c r="T5" s="14"/>
    </row>
    <row r="6">
      <c r="A6" s="7" t="s">
        <v>10</v>
      </c>
      <c r="B6" s="11">
        <v>3527.0</v>
      </c>
      <c r="C6" s="11">
        <v>2779.0</v>
      </c>
      <c r="D6" s="11">
        <v>2785.0</v>
      </c>
      <c r="E6" s="11">
        <v>2630.0</v>
      </c>
      <c r="F6" s="11">
        <v>2772.1</v>
      </c>
      <c r="G6" s="12">
        <f t="shared" si="1"/>
        <v>14493.1</v>
      </c>
      <c r="H6" s="13"/>
      <c r="I6" s="13"/>
      <c r="T6" s="14"/>
    </row>
    <row r="7">
      <c r="A7" s="7" t="s">
        <v>11</v>
      </c>
      <c r="B7" s="11">
        <v>2014.0</v>
      </c>
      <c r="C7" s="11">
        <v>6760.0</v>
      </c>
      <c r="D7" s="11">
        <v>1978.0</v>
      </c>
      <c r="E7" s="11">
        <v>3060.0</v>
      </c>
      <c r="F7" s="11">
        <v>97.8</v>
      </c>
      <c r="G7" s="12">
        <f t="shared" si="1"/>
        <v>13909.8</v>
      </c>
      <c r="H7" s="13"/>
      <c r="I7" s="13"/>
      <c r="T7" s="14"/>
    </row>
    <row r="8">
      <c r="A8" s="7" t="s">
        <v>12</v>
      </c>
      <c r="B8" s="11">
        <v>1280.0</v>
      </c>
      <c r="C8" s="11">
        <v>6436.0</v>
      </c>
      <c r="D8" s="11">
        <v>605.0</v>
      </c>
      <c r="E8" s="11">
        <v>2509.0</v>
      </c>
      <c r="F8" s="11"/>
      <c r="G8" s="12">
        <f t="shared" si="1"/>
        <v>10830</v>
      </c>
      <c r="H8" s="13"/>
      <c r="I8" s="13"/>
      <c r="T8" s="14"/>
    </row>
    <row r="9">
      <c r="A9" s="7" t="s">
        <v>13</v>
      </c>
      <c r="B9" s="11">
        <v>1720.0</v>
      </c>
      <c r="C9" s="11">
        <v>7430.0</v>
      </c>
      <c r="D9" s="11"/>
      <c r="E9" s="11">
        <v>4060.0</v>
      </c>
      <c r="F9" s="11"/>
      <c r="G9" s="12">
        <f t="shared" si="1"/>
        <v>13210</v>
      </c>
      <c r="H9" s="13"/>
      <c r="I9" s="13"/>
      <c r="T9" s="14"/>
    </row>
    <row r="10">
      <c r="A10" s="15" t="s">
        <v>6</v>
      </c>
      <c r="B10" s="15">
        <f t="shared" ref="B10:G10" si="2">SUM(B4:B9)</f>
        <v>11744</v>
      </c>
      <c r="C10" s="15">
        <f t="shared" si="2"/>
        <v>35905</v>
      </c>
      <c r="D10" s="15">
        <f t="shared" si="2"/>
        <v>5368</v>
      </c>
      <c r="E10" s="15">
        <f t="shared" si="2"/>
        <v>15799</v>
      </c>
      <c r="F10" s="15">
        <f t="shared" si="2"/>
        <v>44754.9</v>
      </c>
      <c r="G10" s="16">
        <f t="shared" si="2"/>
        <v>113570.9</v>
      </c>
      <c r="H10" s="16"/>
      <c r="I10" s="16"/>
    </row>
    <row r="12" ht="20.25" customHeight="1">
      <c r="A12" s="2">
        <v>2022.0</v>
      </c>
      <c r="B12" s="3"/>
      <c r="C12" s="3"/>
      <c r="D12" s="3"/>
      <c r="E12" s="3"/>
      <c r="F12" s="3"/>
      <c r="G12" s="3"/>
      <c r="H12" s="3"/>
      <c r="I12" s="4"/>
      <c r="J12" s="17"/>
    </row>
    <row r="13">
      <c r="A13" s="18"/>
      <c r="B13" s="19" t="s">
        <v>1</v>
      </c>
      <c r="C13" s="19" t="s">
        <v>2</v>
      </c>
      <c r="D13" s="19" t="s">
        <v>3</v>
      </c>
      <c r="E13" s="19" t="s">
        <v>4</v>
      </c>
      <c r="F13" s="19" t="s">
        <v>5</v>
      </c>
      <c r="G13" s="20" t="s">
        <v>14</v>
      </c>
      <c r="H13" s="20"/>
      <c r="I13" s="8" t="s">
        <v>15</v>
      </c>
    </row>
    <row r="14">
      <c r="A14" s="7" t="s">
        <v>16</v>
      </c>
      <c r="B14" s="11">
        <v>1080.0</v>
      </c>
      <c r="C14" s="11">
        <v>5320.0</v>
      </c>
      <c r="D14" s="11">
        <v>310.0</v>
      </c>
      <c r="E14" s="11">
        <v>3060.0</v>
      </c>
      <c r="F14" s="11"/>
      <c r="G14" s="11"/>
      <c r="H14" s="11"/>
      <c r="I14" s="12">
        <f t="shared" ref="I14:I23" si="3">SUM(B14:G14)</f>
        <v>9770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  <c r="Q14" s="20" t="s">
        <v>14</v>
      </c>
      <c r="R14" s="21"/>
    </row>
    <row r="15">
      <c r="A15" s="7" t="s">
        <v>17</v>
      </c>
      <c r="B15" s="11">
        <v>1340.0</v>
      </c>
      <c r="C15" s="11">
        <v>8860.0</v>
      </c>
      <c r="D15" s="11">
        <v>880.0</v>
      </c>
      <c r="E15" s="11">
        <v>5340.0</v>
      </c>
      <c r="F15" s="11">
        <v>504.5</v>
      </c>
      <c r="G15" s="11"/>
      <c r="H15" s="11"/>
      <c r="I15" s="12">
        <f t="shared" si="3"/>
        <v>16924.5</v>
      </c>
      <c r="L15" s="20">
        <v>31434.0</v>
      </c>
      <c r="M15" s="20">
        <v>78883.0</v>
      </c>
      <c r="N15" s="20">
        <v>43058.1</v>
      </c>
      <c r="O15" s="20">
        <v>55349.5</v>
      </c>
      <c r="P15" s="20">
        <v>43273.1</v>
      </c>
      <c r="Q15" s="20">
        <v>255.0</v>
      </c>
      <c r="R15" s="21"/>
    </row>
    <row r="16">
      <c r="A16" s="7" t="s">
        <v>18</v>
      </c>
      <c r="B16" s="11">
        <v>1540.0</v>
      </c>
      <c r="C16" s="11">
        <v>5360.0</v>
      </c>
      <c r="D16" s="11">
        <v>2764.0</v>
      </c>
      <c r="E16" s="11">
        <v>3300.0</v>
      </c>
      <c r="F16" s="11">
        <v>4420.5</v>
      </c>
      <c r="G16" s="11"/>
      <c r="H16" s="11"/>
      <c r="I16" s="12">
        <f t="shared" si="3"/>
        <v>17384.5</v>
      </c>
      <c r="M16" s="17" t="s">
        <v>19</v>
      </c>
      <c r="N16" s="17" t="s">
        <v>20</v>
      </c>
      <c r="O16" s="17" t="s">
        <v>21</v>
      </c>
    </row>
    <row r="17">
      <c r="A17" s="7" t="s">
        <v>22</v>
      </c>
      <c r="B17" s="11">
        <v>2855.5</v>
      </c>
      <c r="C17" s="11">
        <v>9460.0</v>
      </c>
      <c r="D17" s="11">
        <v>3170.0</v>
      </c>
      <c r="E17" s="11">
        <v>16810.0</v>
      </c>
      <c r="F17" s="11">
        <v>1381.5</v>
      </c>
      <c r="G17" s="11"/>
      <c r="H17" s="11"/>
      <c r="I17" s="12">
        <f t="shared" si="3"/>
        <v>33677</v>
      </c>
    </row>
    <row r="18">
      <c r="A18" s="7" t="s">
        <v>23</v>
      </c>
      <c r="B18" s="11">
        <v>3260.0</v>
      </c>
      <c r="C18" s="11">
        <v>9974.0</v>
      </c>
      <c r="D18" s="11">
        <v>866.0</v>
      </c>
      <c r="E18" s="11">
        <v>3630.0</v>
      </c>
      <c r="F18" s="11">
        <v>363.5</v>
      </c>
      <c r="G18" s="11"/>
      <c r="H18" s="11"/>
      <c r="I18" s="12">
        <f t="shared" si="3"/>
        <v>18093.5</v>
      </c>
    </row>
    <row r="19">
      <c r="A19" s="7" t="s">
        <v>24</v>
      </c>
      <c r="B19" s="11">
        <v>2387.5</v>
      </c>
      <c r="C19" s="11">
        <v>5050.0</v>
      </c>
      <c r="D19" s="11">
        <v>4648.5</v>
      </c>
      <c r="E19" s="11">
        <v>7829.0</v>
      </c>
      <c r="F19" s="11">
        <v>660.0</v>
      </c>
      <c r="G19" s="11">
        <v>20.0</v>
      </c>
      <c r="H19" s="11"/>
      <c r="I19" s="12">
        <f t="shared" si="3"/>
        <v>20595</v>
      </c>
    </row>
    <row r="20">
      <c r="A20" s="7" t="s">
        <v>8</v>
      </c>
      <c r="B20" s="11">
        <v>2442.0</v>
      </c>
      <c r="C20" s="11">
        <v>4440.0</v>
      </c>
      <c r="D20" s="11">
        <v>5183.0</v>
      </c>
      <c r="E20" s="11">
        <v>2516.0</v>
      </c>
      <c r="F20" s="11">
        <v>1378.5</v>
      </c>
      <c r="G20" s="11">
        <v>35.0</v>
      </c>
      <c r="H20" s="11"/>
      <c r="I20" s="12">
        <f t="shared" si="3"/>
        <v>15994.5</v>
      </c>
      <c r="L20" s="22"/>
      <c r="M20" s="22"/>
      <c r="N20" s="22">
        <v>2021.0</v>
      </c>
      <c r="O20" s="23">
        <v>113570.0</v>
      </c>
      <c r="P20" s="22"/>
    </row>
    <row r="21" ht="15.75" customHeight="1">
      <c r="A21" s="7" t="s">
        <v>9</v>
      </c>
      <c r="B21" s="11">
        <v>1415.0</v>
      </c>
      <c r="C21" s="11">
        <v>3730.0</v>
      </c>
      <c r="D21" s="11">
        <v>5515.5</v>
      </c>
      <c r="E21" s="11">
        <v>2145.0</v>
      </c>
      <c r="F21" s="11">
        <v>1788.0</v>
      </c>
      <c r="G21" s="11"/>
      <c r="H21" s="11"/>
      <c r="I21" s="12">
        <f t="shared" si="3"/>
        <v>14593.5</v>
      </c>
      <c r="L21" s="24"/>
      <c r="M21" s="24"/>
      <c r="N21" s="24">
        <v>2022.0</v>
      </c>
      <c r="O21" s="25">
        <v>252025.0</v>
      </c>
      <c r="P21" s="24">
        <v>2.21</v>
      </c>
      <c r="Q21" s="17">
        <v>1.2</v>
      </c>
      <c r="R21" s="26">
        <v>1.2</v>
      </c>
    </row>
    <row r="22" ht="15.75" customHeight="1">
      <c r="A22" s="7" t="s">
        <v>10</v>
      </c>
      <c r="B22" s="11">
        <v>4228.0</v>
      </c>
      <c r="C22" s="11">
        <v>6820.0</v>
      </c>
      <c r="D22" s="11">
        <v>3325.0</v>
      </c>
      <c r="E22" s="11">
        <v>1299.5</v>
      </c>
      <c r="F22" s="11">
        <v>7357.5</v>
      </c>
      <c r="G22" s="11">
        <v>200.0</v>
      </c>
      <c r="H22" s="11"/>
      <c r="I22" s="12">
        <f t="shared" si="3"/>
        <v>23230</v>
      </c>
      <c r="O22" s="27">
        <f>SUM(O20:O21)</f>
        <v>365595</v>
      </c>
    </row>
    <row r="23" ht="15.75" customHeight="1">
      <c r="A23" s="7" t="s">
        <v>11</v>
      </c>
      <c r="B23" s="11">
        <v>4237.0</v>
      </c>
      <c r="C23" s="11">
        <v>8105.0</v>
      </c>
      <c r="D23" s="11">
        <v>7190.0</v>
      </c>
      <c r="E23" s="11">
        <v>1146.0</v>
      </c>
      <c r="F23" s="11">
        <v>13804.8</v>
      </c>
      <c r="G23" s="11"/>
      <c r="H23" s="11"/>
      <c r="I23" s="12">
        <f t="shared" si="3"/>
        <v>34482.8</v>
      </c>
      <c r="O23" s="27"/>
    </row>
    <row r="24" ht="15.75" customHeight="1">
      <c r="A24" s="7" t="s">
        <v>12</v>
      </c>
      <c r="B24" s="11">
        <v>197.0</v>
      </c>
      <c r="C24" s="11">
        <v>7444.0</v>
      </c>
      <c r="D24" s="11">
        <v>2875.5</v>
      </c>
      <c r="E24" s="11">
        <v>2321.5</v>
      </c>
      <c r="F24" s="11">
        <v>9707.5</v>
      </c>
      <c r="G24" s="11"/>
      <c r="H24" s="11"/>
      <c r="I24" s="12">
        <f>SUM(A24:G24)</f>
        <v>22545.5</v>
      </c>
    </row>
    <row r="25" ht="15.75" customHeight="1">
      <c r="A25" s="7" t="s">
        <v>13</v>
      </c>
      <c r="B25" s="11">
        <v>6452.0</v>
      </c>
      <c r="C25" s="11">
        <v>4320.0</v>
      </c>
      <c r="D25" s="11">
        <v>6330.6</v>
      </c>
      <c r="E25" s="11">
        <v>5952.5</v>
      </c>
      <c r="F25" s="11">
        <v>1906.8</v>
      </c>
      <c r="G25" s="11"/>
      <c r="H25" s="11"/>
      <c r="I25" s="12">
        <f>SUM(B25:G25)</f>
        <v>24961.9</v>
      </c>
    </row>
    <row r="26" ht="15.75" customHeight="1">
      <c r="A26" s="15" t="s">
        <v>6</v>
      </c>
      <c r="B26" s="15">
        <f t="shared" ref="B26:F26" si="4">SUM(B14:B25)</f>
        <v>31434</v>
      </c>
      <c r="C26" s="15">
        <f t="shared" si="4"/>
        <v>78883</v>
      </c>
      <c r="D26" s="15">
        <f t="shared" si="4"/>
        <v>43058.1</v>
      </c>
      <c r="E26" s="15">
        <f t="shared" si="4"/>
        <v>55349.5</v>
      </c>
      <c r="F26" s="15">
        <f t="shared" si="4"/>
        <v>43273.1</v>
      </c>
      <c r="G26" s="15"/>
      <c r="H26" s="28"/>
      <c r="I26" s="16">
        <f>SUM(I14:I25)</f>
        <v>252252.7</v>
      </c>
    </row>
    <row r="27" ht="15.75" customHeight="1"/>
    <row r="28" ht="15.75" customHeight="1"/>
    <row r="29" ht="15.75" customHeight="1">
      <c r="U29" s="17"/>
    </row>
    <row r="30" ht="21.0" customHeight="1">
      <c r="A30" s="2">
        <v>2023.0</v>
      </c>
      <c r="B30" s="3"/>
      <c r="C30" s="3"/>
      <c r="D30" s="3"/>
      <c r="E30" s="3"/>
      <c r="F30" s="3"/>
      <c r="G30" s="3"/>
      <c r="H30" s="3"/>
      <c r="I30" s="3"/>
      <c r="J30" s="4"/>
      <c r="U30" s="17"/>
    </row>
    <row r="31" ht="15.75" customHeight="1">
      <c r="A31" s="18"/>
      <c r="B31" s="19" t="s">
        <v>7</v>
      </c>
      <c r="C31" s="19" t="s">
        <v>2</v>
      </c>
      <c r="D31" s="19" t="s">
        <v>3</v>
      </c>
      <c r="E31" s="19" t="s">
        <v>4</v>
      </c>
      <c r="F31" s="19" t="s">
        <v>5</v>
      </c>
      <c r="G31" s="20" t="s">
        <v>14</v>
      </c>
      <c r="H31" s="20" t="s">
        <v>25</v>
      </c>
      <c r="I31" s="20" t="s">
        <v>26</v>
      </c>
      <c r="J31" s="8" t="s">
        <v>15</v>
      </c>
      <c r="M31" s="7" t="s">
        <v>1</v>
      </c>
      <c r="N31" s="7" t="s">
        <v>2</v>
      </c>
      <c r="O31" s="7" t="s">
        <v>3</v>
      </c>
      <c r="P31" s="7" t="s">
        <v>4</v>
      </c>
      <c r="Q31" s="7" t="s">
        <v>5</v>
      </c>
      <c r="R31" s="7" t="s">
        <v>14</v>
      </c>
      <c r="U31" s="17"/>
    </row>
    <row r="32" ht="15.75" customHeight="1">
      <c r="A32" s="7" t="s">
        <v>16</v>
      </c>
      <c r="B32" s="11">
        <v>4217.2</v>
      </c>
      <c r="C32" s="29">
        <v>8050.0</v>
      </c>
      <c r="D32" s="11">
        <v>5340.0</v>
      </c>
      <c r="E32" s="11">
        <v>7022.0</v>
      </c>
      <c r="F32" s="11">
        <v>1119.3</v>
      </c>
      <c r="G32" s="11"/>
      <c r="H32" s="11"/>
      <c r="I32" s="30"/>
      <c r="J32" s="31">
        <f t="shared" ref="J32:J39" si="5">SUM(B32:G32)</f>
        <v>25748.5</v>
      </c>
      <c r="M32" s="7">
        <v>47215.8</v>
      </c>
      <c r="N32" s="32">
        <v>85402.0</v>
      </c>
      <c r="O32" s="7">
        <v>13082.3</v>
      </c>
      <c r="P32" s="7">
        <v>47794.3</v>
      </c>
      <c r="Q32" s="7">
        <v>11019.8</v>
      </c>
      <c r="R32" s="7">
        <v>360.0</v>
      </c>
      <c r="U32" s="17"/>
    </row>
    <row r="33" ht="15.75" customHeight="1">
      <c r="A33" s="7" t="s">
        <v>17</v>
      </c>
      <c r="B33" s="11">
        <v>3610.6</v>
      </c>
      <c r="C33" s="11">
        <v>5549.0</v>
      </c>
      <c r="D33" s="11">
        <v>465.5</v>
      </c>
      <c r="E33" s="11">
        <v>2782.6</v>
      </c>
      <c r="F33" s="11">
        <v>445.0</v>
      </c>
      <c r="G33" s="11"/>
      <c r="H33" s="11"/>
      <c r="I33" s="30"/>
      <c r="J33" s="31">
        <f t="shared" si="5"/>
        <v>12852.7</v>
      </c>
      <c r="U33" s="17"/>
    </row>
    <row r="34" ht="15.75" customHeight="1">
      <c r="A34" s="7" t="s">
        <v>18</v>
      </c>
      <c r="B34" s="11">
        <v>3143.8</v>
      </c>
      <c r="C34" s="11">
        <v>7710.0</v>
      </c>
      <c r="D34" s="11">
        <v>3579.3</v>
      </c>
      <c r="E34" s="11">
        <v>7100.0</v>
      </c>
      <c r="F34" s="11">
        <v>154.0</v>
      </c>
      <c r="G34" s="11"/>
      <c r="H34" s="11"/>
      <c r="I34" s="30"/>
      <c r="J34" s="31">
        <f t="shared" si="5"/>
        <v>21687.1</v>
      </c>
      <c r="U34" s="17"/>
    </row>
    <row r="35" ht="15.75" customHeight="1">
      <c r="A35" s="7" t="s">
        <v>22</v>
      </c>
      <c r="B35" s="11">
        <v>3710.0</v>
      </c>
      <c r="C35" s="11">
        <v>8130.0</v>
      </c>
      <c r="D35" s="11">
        <v>963.0</v>
      </c>
      <c r="E35" s="11">
        <v>4342.6</v>
      </c>
      <c r="F35" s="11">
        <v>1525.6</v>
      </c>
      <c r="G35" s="11"/>
      <c r="H35" s="11"/>
      <c r="I35" s="30"/>
      <c r="J35" s="31">
        <f t="shared" si="5"/>
        <v>18671.2</v>
      </c>
      <c r="U35" s="17"/>
    </row>
    <row r="36" ht="15.75" customHeight="1">
      <c r="A36" s="7" t="s">
        <v>23</v>
      </c>
      <c r="B36" s="11">
        <v>3920.7</v>
      </c>
      <c r="C36" s="11">
        <v>10435.0</v>
      </c>
      <c r="D36" s="11"/>
      <c r="E36" s="11">
        <v>3808.4</v>
      </c>
      <c r="F36" s="11">
        <v>2168.7</v>
      </c>
      <c r="G36" s="11"/>
      <c r="H36" s="11"/>
      <c r="I36" s="30"/>
      <c r="J36" s="31">
        <f t="shared" si="5"/>
        <v>20332.8</v>
      </c>
      <c r="U36" s="17"/>
    </row>
    <row r="37" ht="15.75" customHeight="1">
      <c r="A37" s="7" t="s">
        <v>24</v>
      </c>
      <c r="B37" s="11">
        <v>10426.0</v>
      </c>
      <c r="C37" s="11">
        <v>9299.0</v>
      </c>
      <c r="D37" s="11">
        <v>830.0</v>
      </c>
      <c r="E37" s="11">
        <v>3738.1</v>
      </c>
      <c r="F37" s="11">
        <v>1712.0</v>
      </c>
      <c r="G37" s="11"/>
      <c r="H37" s="11"/>
      <c r="I37" s="30"/>
      <c r="J37" s="31">
        <f t="shared" si="5"/>
        <v>26005.1</v>
      </c>
      <c r="U37" s="17"/>
    </row>
    <row r="38" ht="15.75" customHeight="1">
      <c r="A38" s="7" t="s">
        <v>8</v>
      </c>
      <c r="B38" s="11">
        <v>5942.6</v>
      </c>
      <c r="C38" s="11">
        <v>10719.0</v>
      </c>
      <c r="D38" s="11">
        <v>704.5</v>
      </c>
      <c r="E38" s="11">
        <v>3924.2</v>
      </c>
      <c r="F38" s="11">
        <v>1542.2</v>
      </c>
      <c r="G38" s="11"/>
      <c r="H38" s="11"/>
      <c r="I38" s="30"/>
      <c r="J38" s="31">
        <f t="shared" si="5"/>
        <v>22832.5</v>
      </c>
      <c r="U38" s="17"/>
    </row>
    <row r="39" ht="15.75" customHeight="1">
      <c r="A39" s="7" t="s">
        <v>9</v>
      </c>
      <c r="B39" s="11">
        <v>6841.4</v>
      </c>
      <c r="C39" s="11">
        <v>13200.0</v>
      </c>
      <c r="D39" s="11">
        <v>0.0</v>
      </c>
      <c r="E39" s="11">
        <v>10329.0</v>
      </c>
      <c r="F39" s="11">
        <v>12.4</v>
      </c>
      <c r="G39" s="11">
        <v>200.0</v>
      </c>
      <c r="H39" s="11"/>
      <c r="I39" s="30"/>
      <c r="J39" s="31">
        <f t="shared" si="5"/>
        <v>30582.8</v>
      </c>
      <c r="U39" s="17"/>
    </row>
    <row r="40" ht="15.75" customHeight="1">
      <c r="A40" s="7" t="s">
        <v>10</v>
      </c>
      <c r="B40" s="11">
        <v>5403.5</v>
      </c>
      <c r="C40" s="11">
        <v>12310.0</v>
      </c>
      <c r="D40" s="11">
        <v>1200.0</v>
      </c>
      <c r="E40" s="11">
        <v>4747.4</v>
      </c>
      <c r="F40" s="11">
        <v>2340.6</v>
      </c>
      <c r="G40" s="11">
        <v>160.0</v>
      </c>
      <c r="H40" s="11"/>
      <c r="I40" s="30">
        <v>411.0</v>
      </c>
      <c r="J40" s="31">
        <f t="shared" ref="J40:J41" si="6">SUM(B40:I40)</f>
        <v>26572.5</v>
      </c>
      <c r="K40" s="33"/>
      <c r="U40" s="17"/>
    </row>
    <row r="41" ht="15.75" customHeight="1">
      <c r="A41" s="7" t="s">
        <v>11</v>
      </c>
      <c r="B41" s="11">
        <v>5265.4</v>
      </c>
      <c r="C41" s="11">
        <v>8995.0</v>
      </c>
      <c r="D41" s="11">
        <v>1080.0</v>
      </c>
      <c r="E41" s="11">
        <v>8340.5</v>
      </c>
      <c r="F41" s="11">
        <v>139.4</v>
      </c>
      <c r="G41" s="11">
        <v>0.0</v>
      </c>
      <c r="H41" s="11">
        <v>3050.0</v>
      </c>
      <c r="I41" s="30"/>
      <c r="J41" s="31">
        <f t="shared" si="6"/>
        <v>26870.3</v>
      </c>
      <c r="U41" s="17"/>
    </row>
    <row r="42" ht="15.75" customHeight="1">
      <c r="A42" s="7" t="s">
        <v>12</v>
      </c>
      <c r="B42" s="11">
        <v>1881.6</v>
      </c>
      <c r="C42" s="11">
        <v>15184.0</v>
      </c>
      <c r="D42" s="11">
        <v>2615.5</v>
      </c>
      <c r="E42" s="11">
        <v>7183.0</v>
      </c>
      <c r="F42" s="11">
        <v>1235.2</v>
      </c>
      <c r="G42" s="11">
        <v>0.0</v>
      </c>
      <c r="H42" s="11">
        <v>1960.0</v>
      </c>
      <c r="I42" s="30"/>
      <c r="J42" s="31">
        <f>SUM(B42:H42)</f>
        <v>30059.3</v>
      </c>
      <c r="U42" s="17"/>
    </row>
    <row r="43" ht="15.75" customHeight="1">
      <c r="A43" s="7" t="s">
        <v>13</v>
      </c>
      <c r="B43" s="17">
        <v>18746.0</v>
      </c>
      <c r="C43" s="11">
        <v>14090.5</v>
      </c>
      <c r="D43" s="11">
        <v>300.0</v>
      </c>
      <c r="E43" s="11">
        <v>14296.8</v>
      </c>
      <c r="F43" s="11">
        <v>1114.1</v>
      </c>
      <c r="G43" s="11">
        <v>0.0</v>
      </c>
      <c r="H43" s="11">
        <v>3618.0</v>
      </c>
      <c r="I43" s="30">
        <v>30.5</v>
      </c>
      <c r="J43" s="31">
        <f>SUM(B43:I43)</f>
        <v>52195.9</v>
      </c>
      <c r="K43" s="17"/>
      <c r="U43" s="17"/>
    </row>
    <row r="44" ht="15.75" customHeight="1">
      <c r="A44" s="15" t="s">
        <v>6</v>
      </c>
      <c r="B44" s="15">
        <f t="shared" ref="B44:I44" si="7">SUM(B32:B43)</f>
        <v>73108.8</v>
      </c>
      <c r="C44" s="34">
        <f t="shared" si="7"/>
        <v>123671.5</v>
      </c>
      <c r="D44" s="15">
        <f t="shared" si="7"/>
        <v>17077.8</v>
      </c>
      <c r="E44" s="15">
        <f t="shared" si="7"/>
        <v>77614.6</v>
      </c>
      <c r="F44" s="15">
        <f t="shared" si="7"/>
        <v>13508.5</v>
      </c>
      <c r="G44" s="15">
        <f t="shared" si="7"/>
        <v>360</v>
      </c>
      <c r="H44" s="15">
        <f t="shared" si="7"/>
        <v>8628</v>
      </c>
      <c r="I44" s="15">
        <f t="shared" si="7"/>
        <v>441.5</v>
      </c>
      <c r="J44" s="35">
        <f>SUM(B44:H44)</f>
        <v>313969.2</v>
      </c>
      <c r="U44" s="17"/>
    </row>
    <row r="45" ht="15.75" customHeight="1">
      <c r="U45" s="17"/>
    </row>
    <row r="46" ht="15.75" customHeight="1">
      <c r="U46" s="17"/>
    </row>
    <row r="47" ht="15.75" customHeight="1">
      <c r="U47" s="17"/>
    </row>
    <row r="48" ht="15.75" customHeight="1">
      <c r="A48" s="2">
        <v>2024.0</v>
      </c>
      <c r="B48" s="3"/>
      <c r="C48" s="3"/>
      <c r="D48" s="3"/>
      <c r="E48" s="3"/>
      <c r="F48" s="3"/>
      <c r="G48" s="3"/>
      <c r="H48" s="3"/>
      <c r="I48" s="3"/>
      <c r="J48" s="4"/>
      <c r="U48" s="17"/>
    </row>
    <row r="49" ht="15.75" customHeight="1">
      <c r="A49" s="18"/>
      <c r="B49" s="19" t="s">
        <v>7</v>
      </c>
      <c r="C49" s="19" t="s">
        <v>2</v>
      </c>
      <c r="D49" s="19" t="s">
        <v>3</v>
      </c>
      <c r="E49" s="19" t="s">
        <v>4</v>
      </c>
      <c r="F49" s="19" t="s">
        <v>5</v>
      </c>
      <c r="G49" s="20" t="s">
        <v>14</v>
      </c>
      <c r="H49" s="20" t="s">
        <v>25</v>
      </c>
      <c r="I49" s="20" t="s">
        <v>26</v>
      </c>
      <c r="J49" s="36" t="s">
        <v>27</v>
      </c>
      <c r="M49" s="20" t="s">
        <v>1</v>
      </c>
      <c r="N49" s="20" t="s">
        <v>2</v>
      </c>
      <c r="O49" s="20" t="s">
        <v>3</v>
      </c>
      <c r="P49" s="20" t="s">
        <v>4</v>
      </c>
      <c r="Q49" s="20" t="s">
        <v>5</v>
      </c>
      <c r="R49" s="20" t="s">
        <v>14</v>
      </c>
      <c r="S49" s="20" t="s">
        <v>28</v>
      </c>
      <c r="T49" s="20" t="s">
        <v>25</v>
      </c>
      <c r="U49" s="17"/>
    </row>
    <row r="50" ht="15.75" customHeight="1">
      <c r="A50" s="7" t="s">
        <v>16</v>
      </c>
      <c r="B50" s="11">
        <v>3991.9</v>
      </c>
      <c r="C50" s="29">
        <v>9544.0</v>
      </c>
      <c r="D50" s="11">
        <v>3271.0</v>
      </c>
      <c r="E50" s="11">
        <v>7670.8</v>
      </c>
      <c r="F50" s="11">
        <v>1526.9</v>
      </c>
      <c r="G50" s="11"/>
      <c r="H50" s="11">
        <v>2134.0</v>
      </c>
      <c r="I50" s="11">
        <v>80.0</v>
      </c>
      <c r="J50" s="31">
        <f t="shared" ref="J50:J51" si="8">SUM(B50:I50)</f>
        <v>28218.6</v>
      </c>
      <c r="L50" s="37" t="s">
        <v>29</v>
      </c>
      <c r="M50" s="20">
        <f>1193.7+145.4+1819.4+85.4+748</f>
        <v>3991.9</v>
      </c>
      <c r="N50" s="38">
        <f>8640+904</f>
        <v>9544</v>
      </c>
      <c r="O50" s="20">
        <f>3271</f>
        <v>3271</v>
      </c>
      <c r="P50" s="20">
        <f>7670.8</f>
        <v>7670.8</v>
      </c>
      <c r="Q50" s="20">
        <f>131.4+28.5+207+1160</f>
        <v>1526.9</v>
      </c>
      <c r="R50" s="20"/>
      <c r="S50" s="20">
        <v>80.0</v>
      </c>
      <c r="T50" s="20">
        <v>2134.0</v>
      </c>
      <c r="U50" s="17"/>
    </row>
    <row r="51" ht="15.75" customHeight="1">
      <c r="A51" s="7" t="s">
        <v>17</v>
      </c>
      <c r="B51" s="11">
        <v>3350.8</v>
      </c>
      <c r="C51" s="11">
        <v>8784.0</v>
      </c>
      <c r="D51" s="11">
        <v>930.6</v>
      </c>
      <c r="E51" s="11">
        <v>7260.8</v>
      </c>
      <c r="F51" s="11">
        <v>234.8</v>
      </c>
      <c r="G51" s="11"/>
      <c r="H51" s="11">
        <v>1860.0</v>
      </c>
      <c r="I51" s="11"/>
      <c r="J51" s="31">
        <f t="shared" si="8"/>
        <v>22421</v>
      </c>
      <c r="L51" s="37" t="s">
        <v>30</v>
      </c>
      <c r="M51" s="20">
        <f>818.8+68+1242+66+1156</f>
        <v>3350.8</v>
      </c>
      <c r="N51" s="38">
        <f>7140+1644</f>
        <v>8784</v>
      </c>
      <c r="O51" s="20">
        <f>930.6</f>
        <v>930.6</v>
      </c>
      <c r="P51" s="20">
        <f>7260.8</f>
        <v>7260.8</v>
      </c>
      <c r="Q51" s="20">
        <f>1.4+0.8+189.6+30.8+8+4.2</f>
        <v>234.8</v>
      </c>
      <c r="R51" s="20"/>
      <c r="S51" s="20"/>
      <c r="T51" s="20">
        <v>1860.0</v>
      </c>
      <c r="U51" s="17"/>
    </row>
    <row r="52" ht="15.75" customHeight="1">
      <c r="A52" s="7" t="s">
        <v>18</v>
      </c>
      <c r="B52" s="11"/>
      <c r="C52" s="11"/>
      <c r="D52" s="11"/>
      <c r="E52" s="11"/>
      <c r="F52" s="11"/>
      <c r="G52" s="11"/>
      <c r="H52" s="11"/>
      <c r="I52" s="11"/>
      <c r="J52" s="31">
        <f t="shared" ref="J52:J58" si="9">SUM(B52:G52)</f>
        <v>0</v>
      </c>
      <c r="U52" s="17"/>
    </row>
    <row r="53" ht="15.75" customHeight="1">
      <c r="A53" s="7" t="s">
        <v>22</v>
      </c>
      <c r="B53" s="11"/>
      <c r="C53" s="11"/>
      <c r="D53" s="11"/>
      <c r="E53" s="11"/>
      <c r="F53" s="11"/>
      <c r="G53" s="11"/>
      <c r="H53" s="11"/>
      <c r="I53" s="11"/>
      <c r="J53" s="31">
        <f t="shared" si="9"/>
        <v>0</v>
      </c>
      <c r="U53" s="17"/>
    </row>
    <row r="54" ht="15.75" customHeight="1">
      <c r="A54" s="7" t="s">
        <v>23</v>
      </c>
      <c r="B54" s="11"/>
      <c r="C54" s="11"/>
      <c r="D54" s="11"/>
      <c r="E54" s="11"/>
      <c r="F54" s="11"/>
      <c r="G54" s="11"/>
      <c r="H54" s="11"/>
      <c r="I54" s="11"/>
      <c r="J54" s="31">
        <f t="shared" si="9"/>
        <v>0</v>
      </c>
      <c r="U54" s="17"/>
    </row>
    <row r="55" ht="15.75" customHeight="1">
      <c r="A55" s="7" t="s">
        <v>24</v>
      </c>
      <c r="B55" s="11"/>
      <c r="C55" s="11"/>
      <c r="D55" s="11"/>
      <c r="E55" s="11"/>
      <c r="F55" s="11"/>
      <c r="G55" s="11"/>
      <c r="H55" s="11"/>
      <c r="I55" s="11"/>
      <c r="J55" s="31">
        <f t="shared" si="9"/>
        <v>0</v>
      </c>
      <c r="U55" s="17"/>
    </row>
    <row r="56" ht="15.75" customHeight="1">
      <c r="A56" s="7" t="s">
        <v>8</v>
      </c>
      <c r="B56" s="11"/>
      <c r="C56" s="11"/>
      <c r="D56" s="11"/>
      <c r="E56" s="11"/>
      <c r="F56" s="11"/>
      <c r="G56" s="11"/>
      <c r="H56" s="11"/>
      <c r="I56" s="11"/>
      <c r="J56" s="31">
        <f t="shared" si="9"/>
        <v>0</v>
      </c>
      <c r="U56" s="17"/>
    </row>
    <row r="57" ht="15.75" customHeight="1">
      <c r="A57" s="7" t="s">
        <v>9</v>
      </c>
      <c r="B57" s="11"/>
      <c r="C57" s="11"/>
      <c r="D57" s="11"/>
      <c r="E57" s="11"/>
      <c r="F57" s="11"/>
      <c r="G57" s="11"/>
      <c r="H57" s="11"/>
      <c r="I57" s="11"/>
      <c r="J57" s="31">
        <f t="shared" si="9"/>
        <v>0</v>
      </c>
      <c r="U57" s="17"/>
    </row>
    <row r="58" ht="15.75" customHeight="1">
      <c r="A58" s="7" t="s">
        <v>10</v>
      </c>
      <c r="B58" s="11"/>
      <c r="C58" s="11"/>
      <c r="D58" s="11"/>
      <c r="E58" s="11"/>
      <c r="F58" s="11"/>
      <c r="G58" s="11"/>
      <c r="H58" s="11"/>
      <c r="I58" s="11"/>
      <c r="J58" s="31">
        <f t="shared" si="9"/>
        <v>0</v>
      </c>
      <c r="U58" s="17"/>
    </row>
    <row r="59" ht="15.75" customHeight="1">
      <c r="A59" s="7" t="s">
        <v>11</v>
      </c>
      <c r="B59" s="11"/>
      <c r="C59" s="11"/>
      <c r="D59" s="11"/>
      <c r="E59" s="11"/>
      <c r="F59" s="11"/>
      <c r="G59" s="11"/>
      <c r="H59" s="11"/>
      <c r="I59" s="11"/>
      <c r="J59" s="31">
        <f t="shared" ref="J59:J62" si="10">SUM(B59:H59)</f>
        <v>0</v>
      </c>
      <c r="U59" s="17"/>
    </row>
    <row r="60" ht="15.75" customHeight="1">
      <c r="A60" s="7" t="s">
        <v>12</v>
      </c>
      <c r="B60" s="11"/>
      <c r="C60" s="11"/>
      <c r="D60" s="11"/>
      <c r="E60" s="11"/>
      <c r="F60" s="11"/>
      <c r="G60" s="11"/>
      <c r="H60" s="11"/>
      <c r="I60" s="11"/>
      <c r="J60" s="31">
        <f t="shared" si="10"/>
        <v>0</v>
      </c>
      <c r="U60" s="17"/>
    </row>
    <row r="61" ht="15.75" customHeight="1">
      <c r="A61" s="7" t="s">
        <v>13</v>
      </c>
      <c r="B61" s="17"/>
      <c r="C61" s="11"/>
      <c r="D61" s="11"/>
      <c r="E61" s="11"/>
      <c r="F61" s="11"/>
      <c r="G61" s="11"/>
      <c r="H61" s="11"/>
      <c r="I61" s="11"/>
      <c r="J61" s="31">
        <f t="shared" si="10"/>
        <v>0</v>
      </c>
      <c r="U61" s="17"/>
    </row>
    <row r="62" ht="15.75" customHeight="1">
      <c r="A62" s="15" t="s">
        <v>6</v>
      </c>
      <c r="B62" s="15">
        <f t="shared" ref="B62:I62" si="11">SUM(B50:B61)</f>
        <v>7342.7</v>
      </c>
      <c r="C62" s="34">
        <f t="shared" si="11"/>
        <v>18328</v>
      </c>
      <c r="D62" s="15">
        <f t="shared" si="11"/>
        <v>4201.6</v>
      </c>
      <c r="E62" s="15">
        <f t="shared" si="11"/>
        <v>14931.6</v>
      </c>
      <c r="F62" s="15">
        <f t="shared" si="11"/>
        <v>1761.7</v>
      </c>
      <c r="G62" s="15">
        <f t="shared" si="11"/>
        <v>0</v>
      </c>
      <c r="H62" s="15">
        <f t="shared" si="11"/>
        <v>3994</v>
      </c>
      <c r="I62" s="15">
        <f t="shared" si="11"/>
        <v>80</v>
      </c>
      <c r="J62" s="35">
        <f t="shared" si="10"/>
        <v>50559.6</v>
      </c>
      <c r="U62" s="17"/>
    </row>
    <row r="63" ht="15.75" customHeight="1">
      <c r="U63" s="17"/>
    </row>
    <row r="64" ht="15.75" customHeight="1">
      <c r="U64" s="17"/>
    </row>
    <row r="65" ht="15.75" customHeight="1">
      <c r="U65" s="17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>
      <c r="A84" s="11"/>
      <c r="B84" s="11" t="s">
        <v>9</v>
      </c>
      <c r="C84" s="11" t="s">
        <v>10</v>
      </c>
      <c r="D84" s="11" t="s">
        <v>11</v>
      </c>
      <c r="E84" s="11" t="s">
        <v>12</v>
      </c>
      <c r="F84" s="11" t="s">
        <v>13</v>
      </c>
    </row>
    <row r="85" ht="15.75" customHeight="1">
      <c r="A85" s="11" t="s">
        <v>31</v>
      </c>
      <c r="B85" s="11">
        <v>10329.0</v>
      </c>
      <c r="C85" s="11">
        <v>4747.4</v>
      </c>
      <c r="D85" s="11">
        <v>8340.5</v>
      </c>
      <c r="E85" s="11">
        <v>7183.0</v>
      </c>
      <c r="F85" s="11" t="s">
        <v>32</v>
      </c>
    </row>
    <row r="86" ht="15.75" customHeight="1">
      <c r="A86" s="11" t="s">
        <v>33</v>
      </c>
      <c r="B86" s="11">
        <v>33.77</v>
      </c>
      <c r="C86" s="11">
        <v>18.14</v>
      </c>
      <c r="D86" s="11">
        <v>31.03</v>
      </c>
      <c r="E86" s="11">
        <v>23.89</v>
      </c>
      <c r="F86" s="11" t="s">
        <v>32</v>
      </c>
    </row>
    <row r="87" ht="15.75" customHeight="1">
      <c r="A87" s="11" t="s">
        <v>34</v>
      </c>
      <c r="B87" s="11">
        <v>32.81</v>
      </c>
      <c r="C87" s="11">
        <v>12.03</v>
      </c>
      <c r="D87" s="11">
        <v>19.9</v>
      </c>
      <c r="E87" s="11">
        <v>11.9</v>
      </c>
      <c r="F87" s="11">
        <v>20.03</v>
      </c>
    </row>
    <row r="88" ht="15.75" customHeight="1"/>
    <row r="89" ht="15.75" customHeight="1">
      <c r="B89" s="11">
        <v>10329.0</v>
      </c>
      <c r="C89" s="17">
        <v>30582.8</v>
      </c>
      <c r="D89" s="17">
        <f t="shared" ref="D89:D92" si="12">B89*100/C89</f>
        <v>33.77388598</v>
      </c>
    </row>
    <row r="90" ht="15.75" customHeight="1">
      <c r="B90" s="11">
        <v>4747.4</v>
      </c>
      <c r="C90" s="17">
        <v>26161.5</v>
      </c>
      <c r="D90" s="17">
        <f t="shared" si="12"/>
        <v>18.14651301</v>
      </c>
    </row>
    <row r="91" ht="15.75" customHeight="1">
      <c r="B91" s="11">
        <v>8340.5</v>
      </c>
      <c r="C91" s="17">
        <v>26870.3</v>
      </c>
      <c r="D91" s="17">
        <f t="shared" si="12"/>
        <v>31.03984697</v>
      </c>
    </row>
    <row r="92" ht="15.75" customHeight="1">
      <c r="B92" s="11">
        <v>7183.0</v>
      </c>
      <c r="C92" s="17">
        <v>30059.3</v>
      </c>
      <c r="D92" s="17">
        <f t="shared" si="12"/>
        <v>23.89609871</v>
      </c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2:G2"/>
    <mergeCell ref="A12:I12"/>
    <mergeCell ref="A30:J30"/>
    <mergeCell ref="A48:J4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2">
      <c r="B2" s="39">
        <v>2021.0</v>
      </c>
      <c r="C2" s="40"/>
      <c r="D2" s="41"/>
      <c r="G2" s="39">
        <v>2022.0</v>
      </c>
      <c r="H2" s="40"/>
      <c r="I2" s="41"/>
    </row>
    <row r="3">
      <c r="B3" s="42"/>
      <c r="C3" s="43" t="s">
        <v>35</v>
      </c>
      <c r="D3" s="44" t="s">
        <v>36</v>
      </c>
      <c r="E3" s="45">
        <v>0.125</v>
      </c>
      <c r="G3" s="42"/>
      <c r="H3" s="43" t="s">
        <v>37</v>
      </c>
      <c r="I3" s="44" t="s">
        <v>36</v>
      </c>
      <c r="J3" s="45">
        <v>0.125</v>
      </c>
    </row>
    <row r="4">
      <c r="B4" s="42" t="s">
        <v>24</v>
      </c>
      <c r="C4" s="42">
        <v>17772.0</v>
      </c>
      <c r="D4" s="46">
        <v>20213.0</v>
      </c>
      <c r="G4" s="42" t="s">
        <v>16</v>
      </c>
      <c r="H4" s="47">
        <v>9770.0</v>
      </c>
      <c r="I4" s="47">
        <v>10991.2</v>
      </c>
    </row>
    <row r="5">
      <c r="B5" s="42" t="s">
        <v>8</v>
      </c>
      <c r="C5" s="42">
        <v>30276.5</v>
      </c>
      <c r="D5" s="42">
        <v>34061.06</v>
      </c>
      <c r="G5" s="42" t="s">
        <v>17</v>
      </c>
      <c r="H5" s="47">
        <v>16924.5</v>
      </c>
      <c r="I5" s="47">
        <v>19040.0</v>
      </c>
    </row>
    <row r="6">
      <c r="B6" s="42" t="s">
        <v>9</v>
      </c>
      <c r="C6" s="42">
        <v>30851.5</v>
      </c>
      <c r="D6" s="42">
        <v>34707.93</v>
      </c>
      <c r="G6" s="42" t="s">
        <v>18</v>
      </c>
      <c r="H6" s="47">
        <v>17184.5</v>
      </c>
      <c r="I6" s="47">
        <v>19332.5</v>
      </c>
    </row>
    <row r="7">
      <c r="B7" s="42" t="s">
        <v>10</v>
      </c>
      <c r="C7" s="42">
        <v>14493.1</v>
      </c>
      <c r="D7" s="42">
        <v>16304.74</v>
      </c>
      <c r="G7" s="42" t="s">
        <v>22</v>
      </c>
      <c r="H7" s="47">
        <v>33677.0</v>
      </c>
      <c r="I7" s="47">
        <v>37886.6</v>
      </c>
    </row>
    <row r="8">
      <c r="B8" s="42" t="s">
        <v>11</v>
      </c>
      <c r="C8" s="42">
        <v>13909.8</v>
      </c>
      <c r="D8" s="42">
        <v>15648.52</v>
      </c>
      <c r="G8" s="42" t="s">
        <v>23</v>
      </c>
      <c r="H8" s="42">
        <v>18093.5</v>
      </c>
      <c r="I8" s="42">
        <v>20355.1</v>
      </c>
    </row>
    <row r="9">
      <c r="B9" s="42" t="s">
        <v>12</v>
      </c>
      <c r="C9" s="42">
        <v>10830.0</v>
      </c>
      <c r="D9" s="42">
        <v>12183.75</v>
      </c>
      <c r="G9" s="42" t="s">
        <v>24</v>
      </c>
      <c r="H9" s="42">
        <v>20595.0</v>
      </c>
      <c r="I9" s="42">
        <v>23170.0</v>
      </c>
    </row>
    <row r="10">
      <c r="B10" s="42" t="s">
        <v>13</v>
      </c>
      <c r="C10" s="42">
        <v>13210.0</v>
      </c>
      <c r="D10" s="42">
        <v>14861.25</v>
      </c>
      <c r="G10" s="42" t="s">
        <v>8</v>
      </c>
      <c r="H10" s="42">
        <v>15994.5</v>
      </c>
      <c r="I10" s="42">
        <v>17990.0</v>
      </c>
    </row>
    <row r="11">
      <c r="G11" s="42" t="s">
        <v>9</v>
      </c>
      <c r="H11" s="42">
        <v>14593.5</v>
      </c>
      <c r="I11" s="42">
        <v>16415.0</v>
      </c>
    </row>
    <row r="12">
      <c r="G12" s="48" t="s">
        <v>10</v>
      </c>
      <c r="H12" s="48">
        <v>23230.0</v>
      </c>
      <c r="I12" s="48">
        <v>26130.0</v>
      </c>
    </row>
    <row r="13">
      <c r="C13" s="49" t="s">
        <v>38</v>
      </c>
      <c r="D13" s="41"/>
      <c r="G13" s="47" t="s">
        <v>11</v>
      </c>
      <c r="H13" s="47">
        <v>34482.0</v>
      </c>
      <c r="I13" s="47">
        <v>38792.0</v>
      </c>
    </row>
    <row r="14">
      <c r="B14" s="42"/>
      <c r="C14" s="50">
        <v>2021.0</v>
      </c>
      <c r="D14" s="50">
        <v>2022.0</v>
      </c>
      <c r="G14" s="47" t="s">
        <v>12</v>
      </c>
      <c r="H14" s="47">
        <v>22545.0</v>
      </c>
      <c r="I14" s="47">
        <v>25363.0</v>
      </c>
    </row>
    <row r="15">
      <c r="B15" s="51" t="s">
        <v>29</v>
      </c>
      <c r="C15" s="42"/>
      <c r="D15" s="42">
        <v>10991.2</v>
      </c>
      <c r="G15" s="47" t="s">
        <v>39</v>
      </c>
      <c r="H15" s="47">
        <v>24661.0</v>
      </c>
      <c r="I15" s="47">
        <v>27743.0</v>
      </c>
    </row>
    <row r="16">
      <c r="B16" s="51" t="s">
        <v>30</v>
      </c>
      <c r="C16" s="42"/>
      <c r="D16" s="42">
        <v>19040.0</v>
      </c>
    </row>
    <row r="17">
      <c r="B17" s="51" t="s">
        <v>40</v>
      </c>
      <c r="C17" s="42"/>
      <c r="D17" s="42">
        <v>19332.5</v>
      </c>
    </row>
    <row r="18">
      <c r="B18" s="51" t="s">
        <v>41</v>
      </c>
      <c r="C18" s="42"/>
      <c r="D18" s="42">
        <v>37886.6</v>
      </c>
    </row>
    <row r="19">
      <c r="B19" s="51" t="s">
        <v>42</v>
      </c>
      <c r="C19" s="42"/>
      <c r="D19" s="42">
        <v>20355.1</v>
      </c>
    </row>
    <row r="20">
      <c r="B20" s="51" t="s">
        <v>43</v>
      </c>
      <c r="C20" s="52">
        <v>20213.0</v>
      </c>
      <c r="D20" s="42">
        <v>23170.0</v>
      </c>
    </row>
    <row r="21" ht="15.75" customHeight="1">
      <c r="B21" s="51" t="s">
        <v>44</v>
      </c>
      <c r="C21" s="42">
        <v>34061.06</v>
      </c>
      <c r="D21" s="42">
        <v>17990.0</v>
      </c>
    </row>
    <row r="22" ht="15.75" customHeight="1">
      <c r="B22" s="51" t="s">
        <v>45</v>
      </c>
      <c r="C22" s="42">
        <v>34707.93</v>
      </c>
      <c r="D22" s="42">
        <v>16415.0</v>
      </c>
    </row>
    <row r="23" ht="15.75" customHeight="1">
      <c r="B23" s="51" t="s">
        <v>46</v>
      </c>
      <c r="C23" s="42">
        <v>16304.74</v>
      </c>
      <c r="D23" s="42">
        <v>26130.0</v>
      </c>
    </row>
    <row r="24" ht="15.75" customHeight="1">
      <c r="B24" s="51" t="s">
        <v>47</v>
      </c>
      <c r="C24" s="42">
        <v>15648.52</v>
      </c>
      <c r="D24" s="42">
        <v>38792.0</v>
      </c>
    </row>
    <row r="25" ht="15.75" customHeight="1">
      <c r="B25" s="51" t="s">
        <v>48</v>
      </c>
      <c r="C25" s="42">
        <v>12183.75</v>
      </c>
      <c r="D25" s="42">
        <v>25363.0</v>
      </c>
    </row>
    <row r="26" ht="15.75" customHeight="1">
      <c r="B26" s="51" t="s">
        <v>49</v>
      </c>
      <c r="C26" s="42">
        <v>14861.25</v>
      </c>
      <c r="D26" s="42">
        <v>27743.0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D2"/>
    <mergeCell ref="G2:I2"/>
    <mergeCell ref="C13:D1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4"/>
      <c r="B2" s="53">
        <v>2021.0</v>
      </c>
      <c r="C2" s="53">
        <v>2022.0</v>
      </c>
      <c r="D2" s="53">
        <v>2023.0</v>
      </c>
      <c r="E2" s="54">
        <v>2024.0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55" t="s">
        <v>16</v>
      </c>
      <c r="B3" s="56"/>
      <c r="C3" s="57">
        <v>9770.0</v>
      </c>
      <c r="D3" s="58">
        <v>25748.5</v>
      </c>
      <c r="E3" s="59">
        <v>28218.6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60" t="s">
        <v>17</v>
      </c>
      <c r="B4" s="61"/>
      <c r="C4" s="62">
        <v>16924.5</v>
      </c>
      <c r="D4" s="63">
        <v>12852.7</v>
      </c>
      <c r="E4" s="64">
        <v>22421.0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60" t="s">
        <v>18</v>
      </c>
      <c r="B5" s="61"/>
      <c r="C5" s="62">
        <v>17384.5</v>
      </c>
      <c r="D5" s="63">
        <v>21687.1</v>
      </c>
      <c r="E5" s="6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60" t="s">
        <v>22</v>
      </c>
      <c r="B6" s="61"/>
      <c r="C6" s="62">
        <v>33677.0</v>
      </c>
      <c r="D6" s="63">
        <v>18671.2</v>
      </c>
      <c r="E6" s="6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60" t="s">
        <v>23</v>
      </c>
      <c r="B7" s="61"/>
      <c r="C7" s="62">
        <v>18093.5</v>
      </c>
      <c r="D7" s="63">
        <v>20332.8</v>
      </c>
      <c r="E7" s="6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60" t="s">
        <v>24</v>
      </c>
      <c r="B8" s="61"/>
      <c r="C8" s="62">
        <v>20595.0</v>
      </c>
      <c r="D8" s="63">
        <v>26005.1</v>
      </c>
      <c r="E8" s="6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60" t="s">
        <v>8</v>
      </c>
      <c r="B9" s="63">
        <v>30276.5</v>
      </c>
      <c r="C9" s="62">
        <v>15994.5</v>
      </c>
      <c r="D9" s="63">
        <v>22832.5</v>
      </c>
      <c r="E9" s="6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60" t="s">
        <v>9</v>
      </c>
      <c r="B10" s="63">
        <v>30851.5</v>
      </c>
      <c r="C10" s="62">
        <v>14593.5</v>
      </c>
      <c r="D10" s="63">
        <v>30582.8</v>
      </c>
      <c r="E10" s="6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60" t="s">
        <v>10</v>
      </c>
      <c r="B11" s="63">
        <v>14493.1</v>
      </c>
      <c r="C11" s="62">
        <v>23230.0</v>
      </c>
      <c r="D11" s="63">
        <v>26572.5</v>
      </c>
      <c r="E11" s="6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60" t="s">
        <v>11</v>
      </c>
      <c r="B12" s="63">
        <v>13909.8</v>
      </c>
      <c r="C12" s="62">
        <v>34482.8</v>
      </c>
      <c r="D12" s="63">
        <v>26870.3</v>
      </c>
      <c r="E12" s="6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60" t="s">
        <v>12</v>
      </c>
      <c r="B13" s="63">
        <v>10830.0</v>
      </c>
      <c r="C13" s="62">
        <v>22545.5</v>
      </c>
      <c r="D13" s="63">
        <v>30059.3</v>
      </c>
      <c r="E13" s="6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65" t="s">
        <v>13</v>
      </c>
      <c r="B14" s="66">
        <v>13210.0</v>
      </c>
      <c r="C14" s="67">
        <v>24961.9</v>
      </c>
      <c r="D14" s="63">
        <v>52195.9</v>
      </c>
      <c r="E14" s="6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68"/>
      <c r="B15" s="69">
        <f t="shared" ref="B15:D15" si="1">SUM(B3:B14)</f>
        <v>113570.9</v>
      </c>
      <c r="C15" s="70">
        <f t="shared" si="1"/>
        <v>252252.7</v>
      </c>
      <c r="D15" s="71">
        <f t="shared" si="1"/>
        <v>314410.7</v>
      </c>
      <c r="E15" s="72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4"/>
      <c r="B16" s="73" t="s">
        <v>50</v>
      </c>
      <c r="C16" s="73" t="s">
        <v>50</v>
      </c>
      <c r="D16" s="73" t="s">
        <v>50</v>
      </c>
      <c r="E16" s="73" t="s">
        <v>50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11"/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>
      <c r="B2" s="17">
        <v>11744.0</v>
      </c>
      <c r="C2" s="17">
        <v>35905.0</v>
      </c>
      <c r="D2" s="17">
        <v>5368.0</v>
      </c>
      <c r="E2" s="17">
        <v>15799.0</v>
      </c>
      <c r="F2" s="17">
        <v>44755.0</v>
      </c>
    </row>
    <row r="4">
      <c r="A4" s="17" t="s">
        <v>51</v>
      </c>
    </row>
    <row r="12">
      <c r="J12" s="74"/>
    </row>
    <row r="21" ht="15.75" customHeight="1"/>
    <row r="22" ht="15.75" customHeight="1"/>
    <row r="23" ht="15.75" customHeight="1"/>
    <row r="24" ht="15.75" customHeight="1"/>
    <row r="25" ht="15.75" customHeight="1">
      <c r="B25" s="75" t="s">
        <v>1</v>
      </c>
      <c r="C25" s="75" t="s">
        <v>2</v>
      </c>
      <c r="D25" s="75" t="s">
        <v>3</v>
      </c>
      <c r="E25" s="75" t="s">
        <v>4</v>
      </c>
      <c r="F25" s="75" t="s">
        <v>5</v>
      </c>
      <c r="G25" s="7"/>
      <c r="H25" s="7"/>
    </row>
    <row r="26" ht="15.75" customHeight="1">
      <c r="B26" s="17">
        <v>14905.0</v>
      </c>
      <c r="C26" s="17">
        <v>48464.0</v>
      </c>
      <c r="D26" s="17">
        <v>1782.0</v>
      </c>
      <c r="E26" s="17">
        <v>42485.0</v>
      </c>
      <c r="F26" s="17">
        <v>8547.0</v>
      </c>
    </row>
    <row r="27" ht="15.75" customHeight="1"/>
    <row r="28" ht="15.75" customHeight="1"/>
    <row r="29" ht="15.75" customHeight="1">
      <c r="A29" s="17" t="s">
        <v>52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2022-08-22T16:08:34Z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