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/>
  </bookViews>
  <sheets>
    <sheet name="Venta" sheetId="1" r:id="rId1"/>
    <sheet name="Sincon descarte" sheetId="2" r:id="rId2"/>
    <sheet name="comparación entre años" sheetId="3" r:id="rId3"/>
    <sheet name="gráfico" sheetId="4" r:id="rId4"/>
  </sheets>
  <calcPr calcId="144525"/>
  <extLst>
    <ext uri="GoogleSheetsCustomDataVersion2">
      <go:sheetsCustomData xmlns:go="http://customooxmlschemas.google.com/" r:id="rId8" roundtripDataChecksum="CJZ/RyWzyuRp7p+wULgb+O61AEhn+4oIICp1hWURPT8="/>
    </ext>
  </extLst>
</workbook>
</file>

<file path=xl/calcChain.xml><?xml version="1.0" encoding="utf-8"?>
<calcChain xmlns="http://schemas.openxmlformats.org/spreadsheetml/2006/main">
  <c r="D15" i="3" l="1"/>
  <c r="C15" i="3"/>
  <c r="B15" i="3"/>
  <c r="D92" i="1"/>
  <c r="D91" i="1"/>
  <c r="D90" i="1"/>
  <c r="D89" i="1"/>
  <c r="I62" i="1"/>
  <c r="H62" i="1"/>
  <c r="G62" i="1"/>
  <c r="F62" i="1"/>
  <c r="E62" i="1"/>
  <c r="D62" i="1"/>
  <c r="C62" i="1"/>
  <c r="B62" i="1"/>
  <c r="J62" i="1" s="1"/>
  <c r="J61" i="1"/>
  <c r="J60" i="1"/>
  <c r="J59" i="1"/>
  <c r="J58" i="1"/>
  <c r="J57" i="1"/>
  <c r="J56" i="1"/>
  <c r="J55" i="1"/>
  <c r="J54" i="1"/>
  <c r="J53" i="1"/>
  <c r="J52" i="1"/>
  <c r="Q51" i="1"/>
  <c r="P51" i="1"/>
  <c r="O51" i="1"/>
  <c r="N51" i="1"/>
  <c r="M51" i="1"/>
  <c r="J51" i="1"/>
  <c r="Q50" i="1"/>
  <c r="P50" i="1"/>
  <c r="O50" i="1"/>
  <c r="N50" i="1"/>
  <c r="M50" i="1"/>
  <c r="J50" i="1"/>
  <c r="I44" i="1"/>
  <c r="H44" i="1"/>
  <c r="G44" i="1"/>
  <c r="F44" i="1"/>
  <c r="E44" i="1"/>
  <c r="D44" i="1"/>
  <c r="C44" i="1"/>
  <c r="B44" i="1"/>
  <c r="J44" i="1" s="1"/>
  <c r="J43" i="1"/>
  <c r="J42" i="1"/>
  <c r="J41" i="1"/>
  <c r="J40" i="1"/>
  <c r="J39" i="1"/>
  <c r="J38" i="1"/>
  <c r="J37" i="1"/>
  <c r="J36" i="1"/>
  <c r="J35" i="1"/>
  <c r="J34" i="1"/>
  <c r="J33" i="1"/>
  <c r="J32" i="1"/>
  <c r="F26" i="1"/>
  <c r="E26" i="1"/>
  <c r="D26" i="1"/>
  <c r="C26" i="1"/>
  <c r="B26" i="1"/>
  <c r="I25" i="1"/>
  <c r="I24" i="1"/>
  <c r="I23" i="1"/>
  <c r="O22" i="1"/>
  <c r="I22" i="1"/>
  <c r="I21" i="1"/>
  <c r="I20" i="1"/>
  <c r="I19" i="1"/>
  <c r="I18" i="1"/>
  <c r="I17" i="1"/>
  <c r="I16" i="1"/>
  <c r="I15" i="1"/>
  <c r="I14" i="1"/>
  <c r="I26" i="1" s="1"/>
  <c r="F10" i="1"/>
  <c r="E10" i="1"/>
  <c r="D10" i="1"/>
  <c r="C10" i="1"/>
  <c r="B10" i="1"/>
  <c r="G9" i="1"/>
  <c r="G8" i="1"/>
  <c r="G7" i="1"/>
  <c r="G6" i="1"/>
  <c r="G5" i="1"/>
  <c r="G4" i="1"/>
  <c r="G10" i="1" s="1"/>
</calcChain>
</file>

<file path=xl/sharedStrings.xml><?xml version="1.0" encoding="utf-8"?>
<sst xmlns="http://schemas.openxmlformats.org/spreadsheetml/2006/main" count="182" uniqueCount="53">
  <si>
    <t>DE VENTAS CENTRO VERDE / COOPERATIVA en kg</t>
  </si>
  <si>
    <t>Plastico</t>
  </si>
  <si>
    <t xml:space="preserve">Cartón </t>
  </si>
  <si>
    <t>Papel</t>
  </si>
  <si>
    <t xml:space="preserve">Vidrio </t>
  </si>
  <si>
    <t>Metal</t>
  </si>
  <si>
    <t>Total</t>
  </si>
  <si>
    <t>Plástico</t>
  </si>
  <si>
    <t>Julio</t>
  </si>
  <si>
    <t>Agosto</t>
  </si>
  <si>
    <t>Septiembre</t>
  </si>
  <si>
    <t>Octubre</t>
  </si>
  <si>
    <t>Noviembre</t>
  </si>
  <si>
    <t>Diciembre</t>
  </si>
  <si>
    <t>Telgopor</t>
  </si>
  <si>
    <t xml:space="preserve">Total </t>
  </si>
  <si>
    <t>Enero</t>
  </si>
  <si>
    <t>Febrero</t>
  </si>
  <si>
    <t>Marzo</t>
  </si>
  <si>
    <t>6573/mes</t>
  </si>
  <si>
    <t xml:space="preserve">3588/mes  </t>
  </si>
  <si>
    <t>4612/mes</t>
  </si>
  <si>
    <t>Abril</t>
  </si>
  <si>
    <t>Mayo</t>
  </si>
  <si>
    <t>Junio</t>
  </si>
  <si>
    <t>Tetra</t>
  </si>
  <si>
    <t>Corchos</t>
  </si>
  <si>
    <t>Total (Kg)</t>
  </si>
  <si>
    <t xml:space="preserve">Corcho </t>
  </si>
  <si>
    <t>enero</t>
  </si>
  <si>
    <t>febrero</t>
  </si>
  <si>
    <t>Cantidad de kilos</t>
  </si>
  <si>
    <t>s/d</t>
  </si>
  <si>
    <t>% del total de Kg</t>
  </si>
  <si>
    <t>% de ingresos</t>
  </si>
  <si>
    <t>Con descarte/Venta</t>
  </si>
  <si>
    <t>Sin descarte</t>
  </si>
  <si>
    <t xml:space="preserve">Con descarte/Venta </t>
  </si>
  <si>
    <t>sin descarte</t>
  </si>
  <si>
    <t xml:space="preserve">Diciembre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</si>
  <si>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</si>
  <si>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</si>
  <si>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</si>
  <si>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</si>
  <si>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</si>
  <si>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</si>
  <si>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</si>
  <si>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</si>
  <si>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</si>
  <si>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</si>
  <si>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Kg</t>
  </si>
  <si>
    <t xml:space="preserve">Año 2021 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</si>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</sst>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\ %"/>
    <numFmt numFmtId="165" formatCode="0.00\ %"/>
    <numFmt numFmtId="166" formatCode="#,##0.0;[Red]\-#,##0.0"/>
  </numFmts>
  <fonts count="9">
    <font>
      <sz val="11"/>
      <color rgb="FF000000"/>
      <name val="Calibri"/>
      <scheme val="minor"/>
    </font>
    <font>
      <b/>
      <sz val="14"/>
      <color rgb="FF000000"/>
      <name val="Calibri"/>
    </font>
    <font>
      <b/>
      <sz val="12"/>
      <color rgb="FF000000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Arial"/>
    </font>
    <font>
      <sz val="9"/>
      <color rgb="FF000000"/>
      <name val="Calibri"/>
    </font>
    <font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rgb="FFFF00FF"/>
        <bgColor rgb="FFFF00FF"/>
      </patternFill>
    </fill>
    <fill>
      <patternFill patternType="solid">
        <fgColor rgb="FFB6D7A8"/>
        <bgColor rgb="FFB6D7A8"/>
      </patternFill>
    </fill>
    <fill>
      <patternFill patternType="solid">
        <fgColor rgb="FF76F753"/>
        <bgColor rgb="FF76F753"/>
      </patternFill>
    </fill>
    <fill>
      <patternFill patternType="solid">
        <fgColor rgb="FFF4DC38"/>
        <bgColor rgb="FFF4DC38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3" borderId="5" xfId="0" applyFont="1" applyFill="1" applyBorder="1" applyAlignment="1"/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0" xfId="0" applyFont="1" applyAlignment="1"/>
    <xf numFmtId="0" fontId="4" fillId="0" borderId="5" xfId="0" applyFont="1" applyBorder="1" applyAlignment="1"/>
    <xf numFmtId="0" fontId="4" fillId="4" borderId="5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5" xfId="0" applyFont="1" applyFill="1" applyBorder="1" applyAlignment="1"/>
    <xf numFmtId="0" fontId="4" fillId="5" borderId="4" xfId="0" applyFont="1" applyFill="1" applyBorder="1" applyAlignment="1"/>
    <xf numFmtId="0" fontId="4" fillId="0" borderId="0" xfId="0" applyFont="1" applyAlignment="1"/>
    <xf numFmtId="0" fontId="4" fillId="2" borderId="4" xfId="0" applyFont="1" applyFill="1" applyBorder="1" applyAlignment="1"/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3" fontId="6" fillId="0" borderId="0" xfId="0" applyNumberFormat="1" applyFont="1" applyAlignme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4" fillId="0" borderId="0" xfId="0" applyNumberFormat="1" applyFont="1" applyAlignment="1"/>
    <xf numFmtId="3" fontId="4" fillId="0" borderId="0" xfId="0" applyNumberFormat="1" applyFont="1" applyAlignment="1"/>
    <xf numFmtId="0" fontId="4" fillId="4" borderId="4" xfId="0" applyFont="1" applyFill="1" applyBorder="1" applyAlignment="1"/>
    <xf numFmtId="3" fontId="4" fillId="0" borderId="5" xfId="0" applyNumberFormat="1" applyFont="1" applyBorder="1" applyAlignment="1"/>
    <xf numFmtId="0" fontId="4" fillId="0" borderId="5" xfId="0" applyFont="1" applyBorder="1" applyAlignment="1">
      <alignment horizontal="center"/>
    </xf>
    <xf numFmtId="4" fontId="4" fillId="4" borderId="5" xfId="0" applyNumberFormat="1" applyFont="1" applyFill="1" applyBorder="1" applyAlignment="1">
      <alignment vertical="center"/>
    </xf>
    <xf numFmtId="3" fontId="4" fillId="3" borderId="5" xfId="0" applyNumberFormat="1" applyFont="1" applyFill="1" applyBorder="1" applyAlignment="1"/>
    <xf numFmtId="0" fontId="7" fillId="0" borderId="0" xfId="0" applyFont="1" applyAlignment="1"/>
    <xf numFmtId="3" fontId="4" fillId="4" borderId="5" xfId="0" applyNumberFormat="1" applyFont="1" applyFill="1" applyBorder="1" applyAlignment="1"/>
    <xf numFmtId="4" fontId="4" fillId="5" borderId="4" xfId="0" applyNumberFormat="1" applyFont="1" applyFill="1" applyBorder="1" applyAlignment="1"/>
    <xf numFmtId="0" fontId="4" fillId="4" borderId="5" xfId="0" applyFont="1" applyFill="1" applyBorder="1" applyAlignment="1">
      <alignment horizontal="center" vertical="center"/>
    </xf>
    <xf numFmtId="0" fontId="8" fillId="0" borderId="0" xfId="0" applyFont="1"/>
    <xf numFmtId="3" fontId="4" fillId="3" borderId="5" xfId="0" applyNumberFormat="1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5" fillId="7" borderId="10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165" fontId="4" fillId="0" borderId="0" xfId="0" applyNumberFormat="1" applyFont="1" applyAlignment="1"/>
    <xf numFmtId="4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/>
    <xf numFmtId="0" fontId="4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66" fontId="4" fillId="0" borderId="15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4" fontId="4" fillId="7" borderId="14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166" fontId="4" fillId="0" borderId="16" xfId="0" applyNumberFormat="1" applyFont="1" applyBorder="1" applyAlignment="1">
      <alignment horizontal="center" vertical="center"/>
    </xf>
    <xf numFmtId="4" fontId="4" fillId="7" borderId="16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166" fontId="4" fillId="0" borderId="18" xfId="0" applyNumberFormat="1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66" fontId="5" fillId="0" borderId="7" xfId="0" applyNumberFormat="1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6" fontId="5" fillId="7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/>
    <xf numFmtId="0" fontId="4" fillId="3" borderId="6" xfId="0" applyFont="1" applyFill="1" applyBorder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6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5" fillId="8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1"/>
  <c:style val="2"/>
  <c:chart>
    <c:title>
      <c:tx>
        <c:rich>
          <a:bodyPr/>
          <a:lstStyle/>
          <a:p>
            <a:pPr lvl="0">
              <a:defRPr sz="2400" b="1" i="0">
                <a:solidFill>
                  <a:srgbClr val="757575"/>
                </a:solidFill>
                <a:latin typeface="Arial"/>
              </a:defRPr>
            </a:pPr>
            <a:r>
              <a:rPr sz="2400" b="1" i="0">
                <a:solidFill>
                  <a:srgbClr val="757575"/>
                </a:solidFill>
                <a:latin typeface="Arial"/>
              </a:rPr>
              <a:t>AÑO 2021 (Jul-Dic)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</c:dPt>
          <c:cat>
            <c:strRef>
              <c:f>Venta!$K$3:$O$3</c:f>
              <c:strCache>
                <c:ptCount val="5"/>
                <c:pt idx="0">
                  <c:v>Plástico</c:v>
                </c:pt>
                <c:pt idx="1">
                  <c:v>Cartón </c:v>
                </c:pt>
                <c:pt idx="2">
                  <c:v>Papel</c:v>
                </c:pt>
                <c:pt idx="3">
                  <c:v>Vidrio </c:v>
                </c:pt>
                <c:pt idx="4">
                  <c:v>Metal</c:v>
                </c:pt>
              </c:strCache>
            </c:strRef>
          </c:cat>
          <c:val>
            <c:numRef>
              <c:f>Venta!$K$4:$O$4</c:f>
              <c:numCache>
                <c:formatCode>General</c:formatCode>
                <c:ptCount val="5"/>
                <c:pt idx="0">
                  <c:v>11744</c:v>
                </c:pt>
                <c:pt idx="1">
                  <c:v>35905</c:v>
                </c:pt>
                <c:pt idx="2">
                  <c:v>5368</c:v>
                </c:pt>
                <c:pt idx="3">
                  <c:v>15799</c:v>
                </c:pt>
                <c:pt idx="4">
                  <c:v>44754.9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1"/>
  <c:style val="2"/>
  <c:chart>
    <c:title>
      <c:tx>
        <c:rich>
          <a:bodyPr/>
          <a:lstStyle/>
          <a:p>
            <a:pPr lvl="0">
              <a:defRPr sz="2600" b="1" i="0">
                <a:solidFill>
                  <a:srgbClr val="757575"/>
                </a:solidFill>
                <a:latin typeface="Calibri"/>
              </a:defRPr>
            </a:pPr>
            <a:r>
              <a:rPr sz="2600" b="1" i="0">
                <a:solidFill>
                  <a:srgbClr val="757575"/>
                </a:solidFill>
                <a:latin typeface="Calibri"/>
              </a:rPr>
              <a:t>AÑO 2022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</c:dPt>
          <c:cat>
            <c:strRef>
              <c:f>Venta!$L$14:$R$14</c:f>
              <c:strCache>
                <c:ptCount val="6"/>
                <c:pt idx="0">
                  <c:v>Plástico</c:v>
                </c:pt>
                <c:pt idx="1">
                  <c:v>Cartón </c:v>
                </c:pt>
                <c:pt idx="2">
                  <c:v>Papel</c:v>
                </c:pt>
                <c:pt idx="3">
                  <c:v>Vidrio </c:v>
                </c:pt>
                <c:pt idx="4">
                  <c:v>Metal</c:v>
                </c:pt>
                <c:pt idx="5">
                  <c:v>Telgopor</c:v>
                </c:pt>
              </c:strCache>
            </c:strRef>
          </c:cat>
          <c:val>
            <c:numRef>
              <c:f>Venta!$L$15:$R$15</c:f>
              <c:numCache>
                <c:formatCode>General</c:formatCode>
                <c:ptCount val="7"/>
                <c:pt idx="0">
                  <c:v>31434</c:v>
                </c:pt>
                <c:pt idx="1">
                  <c:v>78883</c:v>
                </c:pt>
                <c:pt idx="2">
                  <c:v>43058.1</c:v>
                </c:pt>
                <c:pt idx="3">
                  <c:v>55349.5</c:v>
                </c:pt>
                <c:pt idx="4">
                  <c:v>43273.1</c:v>
                </c:pt>
                <c:pt idx="5">
                  <c:v>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1"/>
  <c:style val="2"/>
  <c:chart>
    <c:title>
      <c:tx>
        <c:rich>
          <a:bodyPr/>
          <a:lstStyle/>
          <a:p>
            <a:pPr lvl="0">
              <a:defRPr sz="2400" b="1" i="0">
                <a:solidFill>
                  <a:srgbClr val="757575"/>
                </a:solidFill>
                <a:latin typeface="Arial"/>
              </a:defRPr>
            </a:pPr>
            <a:r>
              <a:rPr sz="2400" b="1" i="0">
                <a:solidFill>
                  <a:srgbClr val="757575"/>
                </a:solidFill>
                <a:latin typeface="Arial"/>
              </a:rPr>
              <a:t>AÑO 2023 (Ene-Sept)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</c:dPt>
          <c:cat>
            <c:strRef>
              <c:f>Venta!$M$31:$R$31</c:f>
              <c:strCache>
                <c:ptCount val="6"/>
                <c:pt idx="0">
                  <c:v>Plastico</c:v>
                </c:pt>
                <c:pt idx="1">
                  <c:v>Cartón </c:v>
                </c:pt>
                <c:pt idx="2">
                  <c:v>Papel</c:v>
                </c:pt>
                <c:pt idx="3">
                  <c:v>Vidrio </c:v>
                </c:pt>
                <c:pt idx="4">
                  <c:v>Metal</c:v>
                </c:pt>
                <c:pt idx="5">
                  <c:v>Telgopor</c:v>
                </c:pt>
              </c:strCache>
            </c:strRef>
          </c:cat>
          <c:val>
            <c:numRef>
              <c:f>Venta!$M$32:$R$32</c:f>
              <c:numCache>
                <c:formatCode>#,##0</c:formatCode>
                <c:ptCount val="6"/>
                <c:pt idx="0" formatCode="General">
                  <c:v>47215.8</c:v>
                </c:pt>
                <c:pt idx="1">
                  <c:v>85402</c:v>
                </c:pt>
                <c:pt idx="2" formatCode="General">
                  <c:v>13082.3</c:v>
                </c:pt>
                <c:pt idx="3" formatCode="General">
                  <c:v>47794.3</c:v>
                </c:pt>
                <c:pt idx="4" formatCode="General">
                  <c:v>11019.8</c:v>
                </c:pt>
                <c:pt idx="5" formatCode="General">
                  <c:v>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1"/>
  <c:style val="2"/>
  <c:chart>
    <c:title>
      <c:tx>
        <c:rich>
          <a:bodyPr/>
          <a:lstStyle/>
          <a:p>
            <a:pPr lvl="0">
              <a:defRPr sz="1800" b="0" i="0">
                <a:solidFill>
                  <a:srgbClr val="757575"/>
                </a:solidFill>
                <a:latin typeface="Calibri"/>
              </a:defRPr>
            </a:pPr>
            <a:r>
              <a:rPr sz="1800" b="0" i="0">
                <a:solidFill>
                  <a:srgbClr val="757575"/>
                </a:solidFill>
                <a:latin typeface="Calibri"/>
              </a:rPr>
              <a:t>Año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7E0021"/>
              </a:solidFill>
              <a:ln cmpd="sng">
                <a:solidFill>
                  <a:srgbClr val="000000"/>
                </a:solidFill>
              </a:ln>
            </c:spPr>
          </c:dPt>
          <c:dLbls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gráfico!$B$1:$F$1</c:f>
              <c:strCache>
                <c:ptCount val="5"/>
                <c:pt idx="0">
                  <c:v>Plastico</c:v>
                </c:pt>
                <c:pt idx="1">
                  <c:v>Cartón </c:v>
                </c:pt>
                <c:pt idx="2">
                  <c:v>Papel</c:v>
                </c:pt>
                <c:pt idx="3">
                  <c:v>Vidrio </c:v>
                </c:pt>
                <c:pt idx="4">
                  <c:v>Metal</c:v>
                </c:pt>
              </c:strCache>
            </c:strRef>
          </c:cat>
          <c:val>
            <c:numRef>
              <c:f>gráfico!$B$2:$F$2</c:f>
              <c:numCache>
                <c:formatCode>General</c:formatCode>
                <c:ptCount val="5"/>
                <c:pt idx="0">
                  <c:v>11744</c:v>
                </c:pt>
                <c:pt idx="1">
                  <c:v>35905</c:v>
                </c:pt>
                <c:pt idx="2">
                  <c:v>5368</c:v>
                </c:pt>
                <c:pt idx="3">
                  <c:v>15799</c:v>
                </c:pt>
                <c:pt idx="4">
                  <c:v>44755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61088"/>
        <c:axId val="53963008"/>
      </c:barChart>
      <c:catAx>
        <c:axId val="5396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53963008"/>
        <c:crosses val="autoZero"/>
        <c:auto val="1"/>
        <c:lblAlgn val="ctr"/>
        <c:lblOffset val="100"/>
        <c:noMultiLvlLbl val="1"/>
      </c:catAx>
      <c:valAx>
        <c:axId val="539630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539610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1"/>
  <c:style val="2"/>
  <c:chart>
    <c:title>
      <c:tx>
        <c:rich>
          <a:bodyPr/>
          <a:lstStyle/>
          <a:p>
            <a:pPr lvl="0">
              <a:defRPr sz="1800" b="0" i="0">
                <a:solidFill>
                  <a:srgbClr val="757575"/>
                </a:solidFill>
                <a:latin typeface="Calibri"/>
              </a:defRPr>
            </a:pPr>
            <a:r>
              <a:rPr sz="1800" b="0" i="0">
                <a:solidFill>
                  <a:srgbClr val="757575"/>
                </a:solidFill>
                <a:latin typeface="Calibri"/>
              </a:rPr>
              <a:t>Año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7E0021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83CAFF"/>
              </a:solidFill>
              <a:ln cmpd="sng">
                <a:solidFill>
                  <a:srgbClr val="000000"/>
                </a:solidFill>
              </a:ln>
            </c:spPr>
          </c:dPt>
          <c:dLbls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gráfico!$B$25:$G$25</c:f>
              <c:strCache>
                <c:ptCount val="5"/>
                <c:pt idx="0">
                  <c:v>Plastico</c:v>
                </c:pt>
                <c:pt idx="1">
                  <c:v>Cartón </c:v>
                </c:pt>
                <c:pt idx="2">
                  <c:v>Papel</c:v>
                </c:pt>
                <c:pt idx="3">
                  <c:v>Vidrio </c:v>
                </c:pt>
                <c:pt idx="4">
                  <c:v>Metal</c:v>
                </c:pt>
              </c:strCache>
            </c:strRef>
          </c:cat>
          <c:val>
            <c:numRef>
              <c:f>gráfico!$B$26:$G$26</c:f>
              <c:numCache>
                <c:formatCode>General</c:formatCode>
                <c:ptCount val="6"/>
                <c:pt idx="0">
                  <c:v>14905</c:v>
                </c:pt>
                <c:pt idx="1">
                  <c:v>48464</c:v>
                </c:pt>
                <c:pt idx="2">
                  <c:v>1782</c:v>
                </c:pt>
                <c:pt idx="3">
                  <c:v>42485</c:v>
                </c:pt>
                <c:pt idx="4">
                  <c:v>8547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77312"/>
        <c:axId val="54095872"/>
      </c:barChart>
      <c:catAx>
        <c:axId val="5407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54095872"/>
        <c:crosses val="autoZero"/>
        <c:auto val="1"/>
        <c:lblAlgn val="ctr"/>
        <c:lblOffset val="100"/>
        <c:noMultiLvlLbl val="1"/>
      </c:catAx>
      <c:valAx>
        <c:axId val="540958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540773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65</xdr:row>
      <xdr:rowOff>180975</xdr:rowOff>
    </xdr:from>
    <xdr:ext cx="3333750" cy="2743200"/>
    <xdr:graphicFrame macro="">
      <xdr:nvGraphicFramePr>
        <xdr:cNvPr id="97136614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9525</xdr:colOff>
      <xdr:row>65</xdr:row>
      <xdr:rowOff>180975</xdr:rowOff>
    </xdr:from>
    <xdr:ext cx="3238500" cy="2743200"/>
    <xdr:graphicFrame macro="">
      <xdr:nvGraphicFramePr>
        <xdr:cNvPr id="103052133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171450</xdr:colOff>
      <xdr:row>65</xdr:row>
      <xdr:rowOff>180975</xdr:rowOff>
    </xdr:from>
    <xdr:ext cx="3333750" cy="2743200"/>
    <xdr:graphicFrame macro="">
      <xdr:nvGraphicFramePr>
        <xdr:cNvPr id="1584390995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3</xdr:row>
      <xdr:rowOff>123825</xdr:rowOff>
    </xdr:from>
    <xdr:ext cx="4429125" cy="3714750"/>
    <xdr:graphicFrame macro="">
      <xdr:nvGraphicFramePr>
        <xdr:cNvPr id="97349497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638175</xdr:colOff>
      <xdr:row>30</xdr:row>
      <xdr:rowOff>76200</xdr:rowOff>
    </xdr:from>
    <xdr:ext cx="4429125" cy="3695700"/>
    <xdr:graphicFrame macro="">
      <xdr:nvGraphicFramePr>
        <xdr:cNvPr id="310897044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>
      <selection sqref="A1:G1"/>
    </sheetView>
  </sheetViews>
  <sheetFormatPr baseColWidth="10" defaultColWidth="14.42578125" defaultRowHeight="15" customHeight="1"/>
  <cols>
    <col min="1" max="1" width="16.7109375" customWidth="1"/>
    <col min="2" max="10" width="10.7109375" customWidth="1"/>
    <col min="11" max="11" width="13.140625" customWidth="1"/>
    <col min="12" max="21" width="10.7109375" customWidth="1"/>
  </cols>
  <sheetData>
    <row r="1" spans="1:20" ht="28.5" customHeight="1">
      <c r="A1" s="69" t="s">
        <v>0</v>
      </c>
      <c r="B1" s="70"/>
      <c r="C1" s="70"/>
      <c r="D1" s="70"/>
      <c r="E1" s="70"/>
      <c r="F1" s="70"/>
      <c r="G1" s="70"/>
      <c r="H1" s="1"/>
      <c r="I1" s="1"/>
    </row>
    <row r="2" spans="1:20" ht="18.75" customHeight="1">
      <c r="A2" s="71">
        <v>2021</v>
      </c>
      <c r="B2" s="72"/>
      <c r="C2" s="72"/>
      <c r="D2" s="72"/>
      <c r="E2" s="72"/>
      <c r="F2" s="72"/>
      <c r="G2" s="73"/>
      <c r="H2" s="2"/>
      <c r="I2" s="2"/>
    </row>
    <row r="3" spans="1:20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6"/>
      <c r="I3" s="6"/>
      <c r="J3" s="7"/>
      <c r="K3" s="4" t="s">
        <v>7</v>
      </c>
      <c r="L3" s="4" t="s">
        <v>2</v>
      </c>
      <c r="M3" s="4" t="s">
        <v>3</v>
      </c>
      <c r="N3" s="4" t="s">
        <v>4</v>
      </c>
      <c r="O3" s="4" t="s">
        <v>5</v>
      </c>
    </row>
    <row r="4" spans="1:20">
      <c r="A4" s="4" t="s">
        <v>8</v>
      </c>
      <c r="B4" s="8">
        <v>1203</v>
      </c>
      <c r="C4" s="8">
        <v>7200</v>
      </c>
      <c r="D4" s="8"/>
      <c r="E4" s="8"/>
      <c r="F4" s="8">
        <v>21873.5</v>
      </c>
      <c r="G4" s="9">
        <f t="shared" ref="G4:G9" si="0">SUM(B4:F4)</f>
        <v>30276.5</v>
      </c>
      <c r="H4" s="10"/>
      <c r="I4" s="10"/>
      <c r="K4" s="4">
        <v>11744</v>
      </c>
      <c r="L4" s="4">
        <v>35905</v>
      </c>
      <c r="M4" s="4">
        <v>5368</v>
      </c>
      <c r="N4" s="4">
        <v>15799</v>
      </c>
      <c r="O4" s="4">
        <v>44754.9</v>
      </c>
      <c r="T4" s="11"/>
    </row>
    <row r="5" spans="1:20">
      <c r="A5" s="4" t="s">
        <v>9</v>
      </c>
      <c r="B5" s="8">
        <v>2000</v>
      </c>
      <c r="C5" s="8">
        <v>5300</v>
      </c>
      <c r="D5" s="8"/>
      <c r="E5" s="8">
        <v>3540</v>
      </c>
      <c r="F5" s="8">
        <v>20011.5</v>
      </c>
      <c r="G5" s="9">
        <f t="shared" si="0"/>
        <v>30851.5</v>
      </c>
      <c r="H5" s="10"/>
      <c r="I5" s="10"/>
      <c r="T5" s="11"/>
    </row>
    <row r="6" spans="1:20">
      <c r="A6" s="4" t="s">
        <v>10</v>
      </c>
      <c r="B6" s="8">
        <v>3527</v>
      </c>
      <c r="C6" s="8">
        <v>2779</v>
      </c>
      <c r="D6" s="8">
        <v>2785</v>
      </c>
      <c r="E6" s="8">
        <v>2630</v>
      </c>
      <c r="F6" s="8">
        <v>2772.1</v>
      </c>
      <c r="G6" s="9">
        <f t="shared" si="0"/>
        <v>14493.1</v>
      </c>
      <c r="H6" s="10"/>
      <c r="I6" s="10"/>
      <c r="T6" s="11"/>
    </row>
    <row r="7" spans="1:20">
      <c r="A7" s="4" t="s">
        <v>11</v>
      </c>
      <c r="B7" s="8">
        <v>2014</v>
      </c>
      <c r="C7" s="8">
        <v>6760</v>
      </c>
      <c r="D7" s="8">
        <v>1978</v>
      </c>
      <c r="E7" s="8">
        <v>3060</v>
      </c>
      <c r="F7" s="8">
        <v>97.8</v>
      </c>
      <c r="G7" s="9">
        <f t="shared" si="0"/>
        <v>13909.8</v>
      </c>
      <c r="H7" s="10"/>
      <c r="I7" s="10"/>
      <c r="T7" s="11"/>
    </row>
    <row r="8" spans="1:20">
      <c r="A8" s="4" t="s">
        <v>12</v>
      </c>
      <c r="B8" s="8">
        <v>1280</v>
      </c>
      <c r="C8" s="8">
        <v>6436</v>
      </c>
      <c r="D8" s="8">
        <v>605</v>
      </c>
      <c r="E8" s="8">
        <v>2509</v>
      </c>
      <c r="F8" s="8"/>
      <c r="G8" s="9">
        <f t="shared" si="0"/>
        <v>10830</v>
      </c>
      <c r="H8" s="10"/>
      <c r="I8" s="10"/>
      <c r="T8" s="11"/>
    </row>
    <row r="9" spans="1:20">
      <c r="A9" s="4" t="s">
        <v>13</v>
      </c>
      <c r="B9" s="8">
        <v>1720</v>
      </c>
      <c r="C9" s="8">
        <v>7430</v>
      </c>
      <c r="D9" s="8"/>
      <c r="E9" s="8">
        <v>4060</v>
      </c>
      <c r="F9" s="8"/>
      <c r="G9" s="9">
        <f t="shared" si="0"/>
        <v>13210</v>
      </c>
      <c r="H9" s="10"/>
      <c r="I9" s="10"/>
      <c r="T9" s="11"/>
    </row>
    <row r="10" spans="1:20">
      <c r="A10" s="12" t="s">
        <v>6</v>
      </c>
      <c r="B10" s="12">
        <f t="shared" ref="B10:G10" si="1">SUM(B4:B9)</f>
        <v>11744</v>
      </c>
      <c r="C10" s="12">
        <f t="shared" si="1"/>
        <v>35905</v>
      </c>
      <c r="D10" s="12">
        <f t="shared" si="1"/>
        <v>5368</v>
      </c>
      <c r="E10" s="12">
        <f t="shared" si="1"/>
        <v>15799</v>
      </c>
      <c r="F10" s="12">
        <f t="shared" si="1"/>
        <v>44754.9</v>
      </c>
      <c r="G10" s="13">
        <f t="shared" si="1"/>
        <v>113570.90000000001</v>
      </c>
      <c r="H10" s="13"/>
      <c r="I10" s="13"/>
    </row>
    <row r="12" spans="1:20" ht="20.25" customHeight="1">
      <c r="A12" s="71">
        <v>2022</v>
      </c>
      <c r="B12" s="72"/>
      <c r="C12" s="72"/>
      <c r="D12" s="72"/>
      <c r="E12" s="72"/>
      <c r="F12" s="72"/>
      <c r="G12" s="72"/>
      <c r="H12" s="72"/>
      <c r="I12" s="73"/>
      <c r="J12" s="14"/>
    </row>
    <row r="13" spans="1:20">
      <c r="A13" s="15"/>
      <c r="B13" s="16" t="s">
        <v>1</v>
      </c>
      <c r="C13" s="16" t="s">
        <v>2</v>
      </c>
      <c r="D13" s="16" t="s">
        <v>3</v>
      </c>
      <c r="E13" s="16" t="s">
        <v>4</v>
      </c>
      <c r="F13" s="16" t="s">
        <v>5</v>
      </c>
      <c r="G13" s="17" t="s">
        <v>14</v>
      </c>
      <c r="H13" s="17"/>
      <c r="I13" s="5" t="s">
        <v>15</v>
      </c>
    </row>
    <row r="14" spans="1:20">
      <c r="A14" s="4" t="s">
        <v>16</v>
      </c>
      <c r="B14" s="8">
        <v>1080</v>
      </c>
      <c r="C14" s="8">
        <v>5320</v>
      </c>
      <c r="D14" s="8">
        <v>310</v>
      </c>
      <c r="E14" s="8">
        <v>3060</v>
      </c>
      <c r="F14" s="8"/>
      <c r="G14" s="8"/>
      <c r="H14" s="8"/>
      <c r="I14" s="9">
        <f t="shared" ref="I14:I23" si="2">SUM(B14:G14)</f>
        <v>9770</v>
      </c>
      <c r="L14" s="17" t="s">
        <v>7</v>
      </c>
      <c r="M14" s="17" t="s">
        <v>2</v>
      </c>
      <c r="N14" s="17" t="s">
        <v>3</v>
      </c>
      <c r="O14" s="17" t="s">
        <v>4</v>
      </c>
      <c r="P14" s="17" t="s">
        <v>5</v>
      </c>
      <c r="Q14" s="17" t="s">
        <v>14</v>
      </c>
      <c r="R14" s="18"/>
    </row>
    <row r="15" spans="1:20">
      <c r="A15" s="4" t="s">
        <v>17</v>
      </c>
      <c r="B15" s="8">
        <v>1340</v>
      </c>
      <c r="C15" s="8">
        <v>8860</v>
      </c>
      <c r="D15" s="8">
        <v>880</v>
      </c>
      <c r="E15" s="8">
        <v>5340</v>
      </c>
      <c r="F15" s="8">
        <v>504.5</v>
      </c>
      <c r="G15" s="8"/>
      <c r="H15" s="8"/>
      <c r="I15" s="9">
        <f t="shared" si="2"/>
        <v>16924.5</v>
      </c>
      <c r="L15" s="17">
        <v>31434</v>
      </c>
      <c r="M15" s="17">
        <v>78883</v>
      </c>
      <c r="N15" s="17">
        <v>43058.1</v>
      </c>
      <c r="O15" s="17">
        <v>55349.5</v>
      </c>
      <c r="P15" s="17">
        <v>43273.1</v>
      </c>
      <c r="Q15" s="17">
        <v>255</v>
      </c>
      <c r="R15" s="18"/>
    </row>
    <row r="16" spans="1:20">
      <c r="A16" s="4" t="s">
        <v>18</v>
      </c>
      <c r="B16" s="8">
        <v>1540</v>
      </c>
      <c r="C16" s="8">
        <v>5360</v>
      </c>
      <c r="D16" s="8">
        <v>2764</v>
      </c>
      <c r="E16" s="8">
        <v>3300</v>
      </c>
      <c r="F16" s="8">
        <v>4420.5</v>
      </c>
      <c r="G16" s="8"/>
      <c r="H16" s="8"/>
      <c r="I16" s="9">
        <f t="shared" si="2"/>
        <v>17384.5</v>
      </c>
      <c r="M16" s="14" t="s">
        <v>19</v>
      </c>
      <c r="N16" s="14" t="s">
        <v>20</v>
      </c>
      <c r="O16" s="14" t="s">
        <v>21</v>
      </c>
    </row>
    <row r="17" spans="1:21">
      <c r="A17" s="4" t="s">
        <v>22</v>
      </c>
      <c r="B17" s="8">
        <v>2855.5</v>
      </c>
      <c r="C17" s="8">
        <v>9460</v>
      </c>
      <c r="D17" s="8">
        <v>3170</v>
      </c>
      <c r="E17" s="8">
        <v>16810</v>
      </c>
      <c r="F17" s="8">
        <v>1381.5</v>
      </c>
      <c r="G17" s="8"/>
      <c r="H17" s="8"/>
      <c r="I17" s="9">
        <f t="shared" si="2"/>
        <v>33677</v>
      </c>
    </row>
    <row r="18" spans="1:21">
      <c r="A18" s="4" t="s">
        <v>23</v>
      </c>
      <c r="B18" s="8">
        <v>3260</v>
      </c>
      <c r="C18" s="8">
        <v>9974</v>
      </c>
      <c r="D18" s="8">
        <v>866</v>
      </c>
      <c r="E18" s="8">
        <v>3630</v>
      </c>
      <c r="F18" s="8">
        <v>363.5</v>
      </c>
      <c r="G18" s="8"/>
      <c r="H18" s="8"/>
      <c r="I18" s="9">
        <f t="shared" si="2"/>
        <v>18093.5</v>
      </c>
    </row>
    <row r="19" spans="1:21">
      <c r="A19" s="4" t="s">
        <v>24</v>
      </c>
      <c r="B19" s="8">
        <v>2387.5</v>
      </c>
      <c r="C19" s="8">
        <v>5050</v>
      </c>
      <c r="D19" s="8">
        <v>4648.5</v>
      </c>
      <c r="E19" s="8">
        <v>7829</v>
      </c>
      <c r="F19" s="8">
        <v>660</v>
      </c>
      <c r="G19" s="8">
        <v>20</v>
      </c>
      <c r="H19" s="8"/>
      <c r="I19" s="9">
        <f t="shared" si="2"/>
        <v>20595</v>
      </c>
    </row>
    <row r="20" spans="1:21">
      <c r="A20" s="4" t="s">
        <v>8</v>
      </c>
      <c r="B20" s="8">
        <v>2442</v>
      </c>
      <c r="C20" s="8">
        <v>4440</v>
      </c>
      <c r="D20" s="8">
        <v>5183</v>
      </c>
      <c r="E20" s="8">
        <v>2516</v>
      </c>
      <c r="F20" s="8">
        <v>1378.5</v>
      </c>
      <c r="G20" s="8">
        <v>35</v>
      </c>
      <c r="H20" s="8"/>
      <c r="I20" s="9">
        <f t="shared" si="2"/>
        <v>15994.5</v>
      </c>
      <c r="L20" s="19"/>
      <c r="M20" s="19"/>
      <c r="N20" s="19">
        <v>2021</v>
      </c>
      <c r="O20" s="20">
        <v>113570</v>
      </c>
      <c r="P20" s="19"/>
    </row>
    <row r="21" spans="1:21" ht="15.75" customHeight="1">
      <c r="A21" s="4" t="s">
        <v>9</v>
      </c>
      <c r="B21" s="8">
        <v>1415</v>
      </c>
      <c r="C21" s="8">
        <v>3730</v>
      </c>
      <c r="D21" s="8">
        <v>5515.5</v>
      </c>
      <c r="E21" s="8">
        <v>2145</v>
      </c>
      <c r="F21" s="8">
        <v>1788</v>
      </c>
      <c r="G21" s="8"/>
      <c r="H21" s="8"/>
      <c r="I21" s="9">
        <f t="shared" si="2"/>
        <v>14593.5</v>
      </c>
      <c r="L21" s="21"/>
      <c r="M21" s="21"/>
      <c r="N21" s="21">
        <v>2022</v>
      </c>
      <c r="O21" s="22">
        <v>252025</v>
      </c>
      <c r="P21" s="21">
        <v>2.21</v>
      </c>
      <c r="Q21" s="14">
        <v>1.2</v>
      </c>
      <c r="R21" s="23">
        <v>1.2</v>
      </c>
    </row>
    <row r="22" spans="1:21" ht="15.75" customHeight="1">
      <c r="A22" s="4" t="s">
        <v>10</v>
      </c>
      <c r="B22" s="8">
        <v>4228</v>
      </c>
      <c r="C22" s="8">
        <v>6820</v>
      </c>
      <c r="D22" s="8">
        <v>3325</v>
      </c>
      <c r="E22" s="8">
        <v>1299.5</v>
      </c>
      <c r="F22" s="8">
        <v>7357.5</v>
      </c>
      <c r="G22" s="8">
        <v>200</v>
      </c>
      <c r="H22" s="8"/>
      <c r="I22" s="9">
        <f t="shared" si="2"/>
        <v>23230</v>
      </c>
      <c r="O22" s="24">
        <f>SUM(O20:O21)</f>
        <v>365595</v>
      </c>
    </row>
    <row r="23" spans="1:21" ht="15.75" customHeight="1">
      <c r="A23" s="4" t="s">
        <v>11</v>
      </c>
      <c r="B23" s="8">
        <v>4237</v>
      </c>
      <c r="C23" s="8">
        <v>8105</v>
      </c>
      <c r="D23" s="8">
        <v>7190</v>
      </c>
      <c r="E23" s="8">
        <v>1146</v>
      </c>
      <c r="F23" s="8">
        <v>13804.8</v>
      </c>
      <c r="G23" s="8"/>
      <c r="H23" s="8"/>
      <c r="I23" s="9">
        <f t="shared" si="2"/>
        <v>34482.800000000003</v>
      </c>
      <c r="O23" s="24"/>
    </row>
    <row r="24" spans="1:21" ht="15.75" customHeight="1">
      <c r="A24" s="4" t="s">
        <v>12</v>
      </c>
      <c r="B24" s="8">
        <v>197</v>
      </c>
      <c r="C24" s="8">
        <v>7444</v>
      </c>
      <c r="D24" s="8">
        <v>2875.5</v>
      </c>
      <c r="E24" s="8">
        <v>2321.5</v>
      </c>
      <c r="F24" s="8">
        <v>9707.5</v>
      </c>
      <c r="G24" s="8"/>
      <c r="H24" s="8"/>
      <c r="I24" s="9">
        <f>SUM(A24:G24)</f>
        <v>22545.5</v>
      </c>
    </row>
    <row r="25" spans="1:21" ht="15.75" customHeight="1">
      <c r="A25" s="4" t="s">
        <v>13</v>
      </c>
      <c r="B25" s="8">
        <v>6452</v>
      </c>
      <c r="C25" s="8">
        <v>4320</v>
      </c>
      <c r="D25" s="8">
        <v>6330.6</v>
      </c>
      <c r="E25" s="8">
        <v>5952.5</v>
      </c>
      <c r="F25" s="8">
        <v>1906.8</v>
      </c>
      <c r="G25" s="8"/>
      <c r="H25" s="8"/>
      <c r="I25" s="9">
        <f>SUM(B25:G25)</f>
        <v>24961.899999999998</v>
      </c>
    </row>
    <row r="26" spans="1:21" ht="15.75" customHeight="1">
      <c r="A26" s="12" t="s">
        <v>6</v>
      </c>
      <c r="B26" s="12">
        <f t="shared" ref="B26:F26" si="3">SUM(B14:B25)</f>
        <v>31434</v>
      </c>
      <c r="C26" s="12">
        <f t="shared" si="3"/>
        <v>78883</v>
      </c>
      <c r="D26" s="12">
        <f t="shared" si="3"/>
        <v>43058.1</v>
      </c>
      <c r="E26" s="12">
        <f t="shared" si="3"/>
        <v>55349.5</v>
      </c>
      <c r="F26" s="12">
        <f t="shared" si="3"/>
        <v>43273.100000000006</v>
      </c>
      <c r="G26" s="12"/>
      <c r="H26" s="25"/>
      <c r="I26" s="13">
        <f>SUM(I14:I25)</f>
        <v>252252.69999999998</v>
      </c>
    </row>
    <row r="27" spans="1:21" ht="15.75" customHeight="1"/>
    <row r="28" spans="1:21" ht="15.75" customHeight="1"/>
    <row r="29" spans="1:21" ht="15.75" customHeight="1">
      <c r="U29" s="14"/>
    </row>
    <row r="30" spans="1:21" ht="21" customHeight="1">
      <c r="A30" s="71">
        <v>2023</v>
      </c>
      <c r="B30" s="72"/>
      <c r="C30" s="72"/>
      <c r="D30" s="72"/>
      <c r="E30" s="72"/>
      <c r="F30" s="72"/>
      <c r="G30" s="72"/>
      <c r="H30" s="72"/>
      <c r="I30" s="72"/>
      <c r="J30" s="73"/>
      <c r="U30" s="14"/>
    </row>
    <row r="31" spans="1:21" ht="15.75" customHeight="1">
      <c r="A31" s="15"/>
      <c r="B31" s="16" t="s">
        <v>7</v>
      </c>
      <c r="C31" s="16" t="s">
        <v>2</v>
      </c>
      <c r="D31" s="16" t="s">
        <v>3</v>
      </c>
      <c r="E31" s="16" t="s">
        <v>4</v>
      </c>
      <c r="F31" s="16" t="s">
        <v>5</v>
      </c>
      <c r="G31" s="17" t="s">
        <v>14</v>
      </c>
      <c r="H31" s="17" t="s">
        <v>25</v>
      </c>
      <c r="I31" s="17" t="s">
        <v>26</v>
      </c>
      <c r="J31" s="5" t="s">
        <v>15</v>
      </c>
      <c r="M31" s="4" t="s">
        <v>1</v>
      </c>
      <c r="N31" s="4" t="s">
        <v>2</v>
      </c>
      <c r="O31" s="4" t="s">
        <v>3</v>
      </c>
      <c r="P31" s="4" t="s">
        <v>4</v>
      </c>
      <c r="Q31" s="4" t="s">
        <v>5</v>
      </c>
      <c r="R31" s="4" t="s">
        <v>14</v>
      </c>
      <c r="U31" s="14"/>
    </row>
    <row r="32" spans="1:21" ht="15.75" customHeight="1">
      <c r="A32" s="4" t="s">
        <v>16</v>
      </c>
      <c r="B32" s="8">
        <v>4217.2</v>
      </c>
      <c r="C32" s="26">
        <v>8050</v>
      </c>
      <c r="D32" s="8">
        <v>5340</v>
      </c>
      <c r="E32" s="8">
        <v>7022</v>
      </c>
      <c r="F32" s="8">
        <v>1119.3</v>
      </c>
      <c r="G32" s="8"/>
      <c r="H32" s="8"/>
      <c r="I32" s="27"/>
      <c r="J32" s="28">
        <f t="shared" ref="J32:J39" si="4">SUM(B32:G32)</f>
        <v>25748.5</v>
      </c>
      <c r="M32" s="4">
        <v>47215.8</v>
      </c>
      <c r="N32" s="29">
        <v>85402</v>
      </c>
      <c r="O32" s="4">
        <v>13082.3</v>
      </c>
      <c r="P32" s="4">
        <v>47794.3</v>
      </c>
      <c r="Q32" s="4">
        <v>11019.8</v>
      </c>
      <c r="R32" s="4">
        <v>360</v>
      </c>
      <c r="U32" s="14"/>
    </row>
    <row r="33" spans="1:21" ht="15.75" customHeight="1">
      <c r="A33" s="4" t="s">
        <v>17</v>
      </c>
      <c r="B33" s="8">
        <v>3610.6</v>
      </c>
      <c r="C33" s="8">
        <v>5549</v>
      </c>
      <c r="D33" s="8">
        <v>465.5</v>
      </c>
      <c r="E33" s="8">
        <v>2782.6</v>
      </c>
      <c r="F33" s="8">
        <v>445</v>
      </c>
      <c r="G33" s="8"/>
      <c r="H33" s="8"/>
      <c r="I33" s="27"/>
      <c r="J33" s="28">
        <f t="shared" si="4"/>
        <v>12852.7</v>
      </c>
      <c r="U33" s="14"/>
    </row>
    <row r="34" spans="1:21" ht="15.75" customHeight="1">
      <c r="A34" s="4" t="s">
        <v>18</v>
      </c>
      <c r="B34" s="8">
        <v>3143.8</v>
      </c>
      <c r="C34" s="8">
        <v>7710</v>
      </c>
      <c r="D34" s="8">
        <v>3579.3</v>
      </c>
      <c r="E34" s="8">
        <v>7100</v>
      </c>
      <c r="F34" s="8">
        <v>154</v>
      </c>
      <c r="G34" s="8"/>
      <c r="H34" s="8"/>
      <c r="I34" s="27"/>
      <c r="J34" s="28">
        <f t="shared" si="4"/>
        <v>21687.1</v>
      </c>
      <c r="U34" s="14"/>
    </row>
    <row r="35" spans="1:21" ht="15.75" customHeight="1">
      <c r="A35" s="4" t="s">
        <v>22</v>
      </c>
      <c r="B35" s="8">
        <v>3710</v>
      </c>
      <c r="C35" s="8">
        <v>8130</v>
      </c>
      <c r="D35" s="8">
        <v>963</v>
      </c>
      <c r="E35" s="8">
        <v>4342.6000000000004</v>
      </c>
      <c r="F35" s="8">
        <v>1525.6</v>
      </c>
      <c r="G35" s="8"/>
      <c r="H35" s="8"/>
      <c r="I35" s="27"/>
      <c r="J35" s="28">
        <f t="shared" si="4"/>
        <v>18671.199999999997</v>
      </c>
      <c r="U35" s="14"/>
    </row>
    <row r="36" spans="1:21" ht="15.75" customHeight="1">
      <c r="A36" s="4" t="s">
        <v>23</v>
      </c>
      <c r="B36" s="8">
        <v>3920.7</v>
      </c>
      <c r="C36" s="8">
        <v>10435</v>
      </c>
      <c r="D36" s="8"/>
      <c r="E36" s="8">
        <v>3808.4</v>
      </c>
      <c r="F36" s="8">
        <v>2168.6999999999998</v>
      </c>
      <c r="G36" s="8"/>
      <c r="H36" s="8"/>
      <c r="I36" s="27"/>
      <c r="J36" s="28">
        <f t="shared" si="4"/>
        <v>20332.800000000003</v>
      </c>
      <c r="U36" s="14"/>
    </row>
    <row r="37" spans="1:21" ht="15.75" customHeight="1">
      <c r="A37" s="4" t="s">
        <v>24</v>
      </c>
      <c r="B37" s="8">
        <v>10426</v>
      </c>
      <c r="C37" s="8">
        <v>9299</v>
      </c>
      <c r="D37" s="8">
        <v>830</v>
      </c>
      <c r="E37" s="8">
        <v>3738.1</v>
      </c>
      <c r="F37" s="8">
        <v>1712</v>
      </c>
      <c r="G37" s="8"/>
      <c r="H37" s="8"/>
      <c r="I37" s="27"/>
      <c r="J37" s="28">
        <f t="shared" si="4"/>
        <v>26005.1</v>
      </c>
      <c r="U37" s="14"/>
    </row>
    <row r="38" spans="1:21" ht="15.75" customHeight="1">
      <c r="A38" s="4" t="s">
        <v>8</v>
      </c>
      <c r="B38" s="8">
        <v>5942.6</v>
      </c>
      <c r="C38" s="8">
        <v>10719</v>
      </c>
      <c r="D38" s="8">
        <v>704.5</v>
      </c>
      <c r="E38" s="8">
        <v>3924.2</v>
      </c>
      <c r="F38" s="8">
        <v>1542.2</v>
      </c>
      <c r="G38" s="8"/>
      <c r="H38" s="8"/>
      <c r="I38" s="27"/>
      <c r="J38" s="28">
        <f t="shared" si="4"/>
        <v>22832.5</v>
      </c>
      <c r="U38" s="14"/>
    </row>
    <row r="39" spans="1:21" ht="15.75" customHeight="1">
      <c r="A39" s="4" t="s">
        <v>9</v>
      </c>
      <c r="B39" s="8">
        <v>6841.4</v>
      </c>
      <c r="C39" s="8">
        <v>13200</v>
      </c>
      <c r="D39" s="8">
        <v>0</v>
      </c>
      <c r="E39" s="8">
        <v>10329</v>
      </c>
      <c r="F39" s="8">
        <v>12.4</v>
      </c>
      <c r="G39" s="8">
        <v>200</v>
      </c>
      <c r="H39" s="8"/>
      <c r="I39" s="27"/>
      <c r="J39" s="28">
        <f t="shared" si="4"/>
        <v>30582.800000000003</v>
      </c>
      <c r="U39" s="14"/>
    </row>
    <row r="40" spans="1:21" ht="15.75" customHeight="1">
      <c r="A40" s="4" t="s">
        <v>10</v>
      </c>
      <c r="B40" s="8">
        <v>5403.5</v>
      </c>
      <c r="C40" s="8">
        <v>12310</v>
      </c>
      <c r="D40" s="8">
        <v>1200</v>
      </c>
      <c r="E40" s="8">
        <v>4747.3999999999996</v>
      </c>
      <c r="F40" s="8">
        <v>2340.6</v>
      </c>
      <c r="G40" s="8">
        <v>160</v>
      </c>
      <c r="H40" s="8"/>
      <c r="I40" s="27">
        <v>411</v>
      </c>
      <c r="J40" s="28">
        <f t="shared" ref="J40:J41" si="5">SUM(B40:I40)</f>
        <v>26572.5</v>
      </c>
      <c r="K40" s="30"/>
      <c r="U40" s="14"/>
    </row>
    <row r="41" spans="1:21" ht="15.75" customHeight="1">
      <c r="A41" s="4" t="s">
        <v>11</v>
      </c>
      <c r="B41" s="8">
        <v>5265.4</v>
      </c>
      <c r="C41" s="8">
        <v>8995</v>
      </c>
      <c r="D41" s="8">
        <v>1080</v>
      </c>
      <c r="E41" s="8">
        <v>8340.5</v>
      </c>
      <c r="F41" s="8">
        <v>139.4</v>
      </c>
      <c r="G41" s="8">
        <v>0</v>
      </c>
      <c r="H41" s="8">
        <v>3050</v>
      </c>
      <c r="I41" s="27"/>
      <c r="J41" s="28">
        <f t="shared" si="5"/>
        <v>26870.300000000003</v>
      </c>
      <c r="U41" s="14"/>
    </row>
    <row r="42" spans="1:21" ht="15.75" customHeight="1">
      <c r="A42" s="4" t="s">
        <v>12</v>
      </c>
      <c r="B42" s="8">
        <v>1881.6</v>
      </c>
      <c r="C42" s="8">
        <v>15184</v>
      </c>
      <c r="D42" s="8">
        <v>2615.5</v>
      </c>
      <c r="E42" s="8">
        <v>7183</v>
      </c>
      <c r="F42" s="8">
        <v>1235.2</v>
      </c>
      <c r="G42" s="8">
        <v>0</v>
      </c>
      <c r="H42" s="8">
        <v>1960</v>
      </c>
      <c r="I42" s="27"/>
      <c r="J42" s="28">
        <f>SUM(B42:H42)</f>
        <v>30059.3</v>
      </c>
      <c r="U42" s="14"/>
    </row>
    <row r="43" spans="1:21" ht="15.75" customHeight="1">
      <c r="A43" s="4" t="s">
        <v>13</v>
      </c>
      <c r="B43" s="14">
        <v>18746</v>
      </c>
      <c r="C43" s="8">
        <v>14090.5</v>
      </c>
      <c r="D43" s="8">
        <v>300</v>
      </c>
      <c r="E43" s="8">
        <v>14296.8</v>
      </c>
      <c r="F43" s="8">
        <v>1114.0999999999999</v>
      </c>
      <c r="G43" s="8">
        <v>0</v>
      </c>
      <c r="H43" s="8">
        <v>3618</v>
      </c>
      <c r="I43" s="27">
        <v>30.5</v>
      </c>
      <c r="J43" s="28">
        <f>SUM(B43:I43)</f>
        <v>52195.9</v>
      </c>
      <c r="K43" s="14"/>
      <c r="U43" s="14"/>
    </row>
    <row r="44" spans="1:21" ht="15.75" customHeight="1">
      <c r="A44" s="12" t="s">
        <v>6</v>
      </c>
      <c r="B44" s="12">
        <f t="shared" ref="B44:I44" si="6">SUM(B32:B43)</f>
        <v>73108.800000000003</v>
      </c>
      <c r="C44" s="31">
        <f t="shared" si="6"/>
        <v>123671.5</v>
      </c>
      <c r="D44" s="12">
        <f t="shared" si="6"/>
        <v>17077.8</v>
      </c>
      <c r="E44" s="12">
        <f t="shared" si="6"/>
        <v>77614.599999999991</v>
      </c>
      <c r="F44" s="12">
        <f t="shared" si="6"/>
        <v>13508.5</v>
      </c>
      <c r="G44" s="12">
        <f t="shared" si="6"/>
        <v>360</v>
      </c>
      <c r="H44" s="12">
        <f t="shared" si="6"/>
        <v>8628</v>
      </c>
      <c r="I44" s="12">
        <f t="shared" si="6"/>
        <v>441.5</v>
      </c>
      <c r="J44" s="32">
        <f>SUM(B44:H44)</f>
        <v>313969.19999999995</v>
      </c>
      <c r="U44" s="14"/>
    </row>
    <row r="45" spans="1:21" ht="15.75" customHeight="1">
      <c r="U45" s="14"/>
    </row>
    <row r="46" spans="1:21" ht="15.75" customHeight="1">
      <c r="U46" s="14"/>
    </row>
    <row r="47" spans="1:21" ht="15.75" customHeight="1">
      <c r="U47" s="14"/>
    </row>
    <row r="48" spans="1:21" ht="15.75" customHeight="1">
      <c r="A48" s="71">
        <v>2024</v>
      </c>
      <c r="B48" s="72"/>
      <c r="C48" s="72"/>
      <c r="D48" s="72"/>
      <c r="E48" s="72"/>
      <c r="F48" s="72"/>
      <c r="G48" s="72"/>
      <c r="H48" s="72"/>
      <c r="I48" s="72"/>
      <c r="J48" s="73"/>
      <c r="U48" s="14"/>
    </row>
    <row r="49" spans="1:21" ht="15.75" customHeight="1">
      <c r="A49" s="15"/>
      <c r="B49" s="16" t="s">
        <v>7</v>
      </c>
      <c r="C49" s="16" t="s">
        <v>2</v>
      </c>
      <c r="D49" s="16" t="s">
        <v>3</v>
      </c>
      <c r="E49" s="16" t="s">
        <v>4</v>
      </c>
      <c r="F49" s="16" t="s">
        <v>5</v>
      </c>
      <c r="G49" s="17" t="s">
        <v>14</v>
      </c>
      <c r="H49" s="17" t="s">
        <v>25</v>
      </c>
      <c r="I49" s="17" t="s">
        <v>26</v>
      </c>
      <c r="J49" s="33" t="s">
        <v>27</v>
      </c>
      <c r="M49" s="17" t="s">
        <v>1</v>
      </c>
      <c r="N49" s="17" t="s">
        <v>2</v>
      </c>
      <c r="O49" s="17" t="s">
        <v>3</v>
      </c>
      <c r="P49" s="17" t="s">
        <v>4</v>
      </c>
      <c r="Q49" s="17" t="s">
        <v>5</v>
      </c>
      <c r="R49" s="17" t="s">
        <v>14</v>
      </c>
      <c r="S49" s="17" t="s">
        <v>28</v>
      </c>
      <c r="T49" s="17" t="s">
        <v>25</v>
      </c>
      <c r="U49" s="14"/>
    </row>
    <row r="50" spans="1:21" ht="15.75" customHeight="1">
      <c r="A50" s="4" t="s">
        <v>16</v>
      </c>
      <c r="B50" s="8">
        <v>3991.9</v>
      </c>
      <c r="C50" s="26">
        <v>9544</v>
      </c>
      <c r="D50" s="8">
        <v>3271</v>
      </c>
      <c r="E50" s="8">
        <v>7670.8</v>
      </c>
      <c r="F50" s="8">
        <v>1526.9</v>
      </c>
      <c r="G50" s="8"/>
      <c r="H50" s="8">
        <v>2134</v>
      </c>
      <c r="I50" s="8">
        <v>80</v>
      </c>
      <c r="J50" s="28">
        <f t="shared" ref="J50:J51" si="7">SUM(B50:I50)</f>
        <v>28218.600000000002</v>
      </c>
      <c r="L50" s="34" t="s">
        <v>29</v>
      </c>
      <c r="M50" s="17">
        <f>1193.7+145.4+1819.4+85.4+748</f>
        <v>3991.9</v>
      </c>
      <c r="N50" s="35">
        <f>8640+904</f>
        <v>9544</v>
      </c>
      <c r="O50" s="17">
        <f>3271</f>
        <v>3271</v>
      </c>
      <c r="P50" s="17">
        <f>7670.8</f>
        <v>7670.8</v>
      </c>
      <c r="Q50" s="17">
        <f>131.4+28.5+207+1160</f>
        <v>1526.9</v>
      </c>
      <c r="R50" s="17"/>
      <c r="S50" s="17">
        <v>80</v>
      </c>
      <c r="T50" s="17">
        <v>2134</v>
      </c>
      <c r="U50" s="14"/>
    </row>
    <row r="51" spans="1:21" ht="15.75" customHeight="1">
      <c r="A51" s="4" t="s">
        <v>17</v>
      </c>
      <c r="B51" s="8">
        <v>3350.8</v>
      </c>
      <c r="C51" s="8">
        <v>8784</v>
      </c>
      <c r="D51" s="8">
        <v>930.6</v>
      </c>
      <c r="E51" s="8">
        <v>7260.8</v>
      </c>
      <c r="F51" s="8">
        <v>234.8</v>
      </c>
      <c r="G51" s="8"/>
      <c r="H51" s="8">
        <v>1860</v>
      </c>
      <c r="I51" s="8"/>
      <c r="J51" s="28">
        <f t="shared" si="7"/>
        <v>22421</v>
      </c>
      <c r="L51" s="34" t="s">
        <v>30</v>
      </c>
      <c r="M51" s="17">
        <f>818.8+68+1242+66+1156</f>
        <v>3350.8</v>
      </c>
      <c r="N51" s="35">
        <f>7140+1644</f>
        <v>8784</v>
      </c>
      <c r="O51" s="17">
        <f>930.6</f>
        <v>930.6</v>
      </c>
      <c r="P51" s="17">
        <f>7260.8</f>
        <v>7260.8</v>
      </c>
      <c r="Q51" s="17">
        <f>1.4+0.8+189.6+30.8+8+4.2</f>
        <v>234.79999999999998</v>
      </c>
      <c r="R51" s="17"/>
      <c r="S51" s="17"/>
      <c r="T51" s="17">
        <v>1860</v>
      </c>
      <c r="U51" s="14"/>
    </row>
    <row r="52" spans="1:21" ht="15.75" customHeight="1">
      <c r="A52" s="4" t="s">
        <v>18</v>
      </c>
      <c r="B52" s="8"/>
      <c r="C52" s="8"/>
      <c r="D52" s="8"/>
      <c r="E52" s="8"/>
      <c r="F52" s="8"/>
      <c r="G52" s="8"/>
      <c r="H52" s="8"/>
      <c r="I52" s="8"/>
      <c r="J52" s="28">
        <f t="shared" ref="J52:J58" si="8">SUM(B52:G52)</f>
        <v>0</v>
      </c>
      <c r="U52" s="14"/>
    </row>
    <row r="53" spans="1:21" ht="15.75" customHeight="1">
      <c r="A53" s="4" t="s">
        <v>22</v>
      </c>
      <c r="B53" s="8"/>
      <c r="C53" s="8"/>
      <c r="D53" s="8"/>
      <c r="E53" s="8"/>
      <c r="F53" s="8"/>
      <c r="G53" s="8"/>
      <c r="H53" s="8"/>
      <c r="I53" s="8"/>
      <c r="J53" s="28">
        <f t="shared" si="8"/>
        <v>0</v>
      </c>
      <c r="U53" s="14"/>
    </row>
    <row r="54" spans="1:21" ht="15.75" customHeight="1">
      <c r="A54" s="4" t="s">
        <v>23</v>
      </c>
      <c r="B54" s="8"/>
      <c r="C54" s="8"/>
      <c r="D54" s="8"/>
      <c r="E54" s="8"/>
      <c r="F54" s="8"/>
      <c r="G54" s="8"/>
      <c r="H54" s="8"/>
      <c r="I54" s="8"/>
      <c r="J54" s="28">
        <f t="shared" si="8"/>
        <v>0</v>
      </c>
      <c r="U54" s="14"/>
    </row>
    <row r="55" spans="1:21" ht="15.75" customHeight="1">
      <c r="A55" s="4" t="s">
        <v>24</v>
      </c>
      <c r="B55" s="8"/>
      <c r="C55" s="8"/>
      <c r="D55" s="8"/>
      <c r="E55" s="8"/>
      <c r="F55" s="8"/>
      <c r="G55" s="8"/>
      <c r="H55" s="8"/>
      <c r="I55" s="8"/>
      <c r="J55" s="28">
        <f t="shared" si="8"/>
        <v>0</v>
      </c>
      <c r="U55" s="14"/>
    </row>
    <row r="56" spans="1:21" ht="15.75" customHeight="1">
      <c r="A56" s="4" t="s">
        <v>8</v>
      </c>
      <c r="B56" s="8"/>
      <c r="C56" s="8"/>
      <c r="D56" s="8"/>
      <c r="E56" s="8"/>
      <c r="F56" s="8"/>
      <c r="G56" s="8"/>
      <c r="H56" s="8"/>
      <c r="I56" s="8"/>
      <c r="J56" s="28">
        <f t="shared" si="8"/>
        <v>0</v>
      </c>
      <c r="U56" s="14"/>
    </row>
    <row r="57" spans="1:21" ht="15.75" customHeight="1">
      <c r="A57" s="4" t="s">
        <v>9</v>
      </c>
      <c r="B57" s="8"/>
      <c r="C57" s="8"/>
      <c r="D57" s="8"/>
      <c r="E57" s="8"/>
      <c r="F57" s="8"/>
      <c r="G57" s="8"/>
      <c r="H57" s="8"/>
      <c r="I57" s="8"/>
      <c r="J57" s="28">
        <f t="shared" si="8"/>
        <v>0</v>
      </c>
      <c r="U57" s="14"/>
    </row>
    <row r="58" spans="1:21" ht="15.75" customHeight="1">
      <c r="A58" s="4" t="s">
        <v>10</v>
      </c>
      <c r="B58" s="8"/>
      <c r="C58" s="8"/>
      <c r="D58" s="8"/>
      <c r="E58" s="8"/>
      <c r="F58" s="8"/>
      <c r="G58" s="8"/>
      <c r="H58" s="8"/>
      <c r="I58" s="8"/>
      <c r="J58" s="28">
        <f t="shared" si="8"/>
        <v>0</v>
      </c>
      <c r="U58" s="14"/>
    </row>
    <row r="59" spans="1:21" ht="15.75" customHeight="1">
      <c r="A59" s="4" t="s">
        <v>11</v>
      </c>
      <c r="B59" s="8"/>
      <c r="C59" s="8"/>
      <c r="D59" s="8"/>
      <c r="E59" s="8"/>
      <c r="F59" s="8"/>
      <c r="G59" s="8"/>
      <c r="H59" s="8"/>
      <c r="I59" s="8"/>
      <c r="J59" s="28">
        <f t="shared" ref="J59:J62" si="9">SUM(B59:H59)</f>
        <v>0</v>
      </c>
      <c r="U59" s="14"/>
    </row>
    <row r="60" spans="1:21" ht="15.75" customHeight="1">
      <c r="A60" s="4" t="s">
        <v>12</v>
      </c>
      <c r="B60" s="8"/>
      <c r="C60" s="8"/>
      <c r="D60" s="8"/>
      <c r="E60" s="8"/>
      <c r="F60" s="8"/>
      <c r="G60" s="8"/>
      <c r="H60" s="8"/>
      <c r="I60" s="8"/>
      <c r="J60" s="28">
        <f t="shared" si="9"/>
        <v>0</v>
      </c>
      <c r="U60" s="14"/>
    </row>
    <row r="61" spans="1:21" ht="15.75" customHeight="1">
      <c r="A61" s="4" t="s">
        <v>13</v>
      </c>
      <c r="B61" s="14"/>
      <c r="C61" s="8"/>
      <c r="D61" s="8"/>
      <c r="E61" s="8"/>
      <c r="F61" s="8"/>
      <c r="G61" s="8"/>
      <c r="H61" s="8"/>
      <c r="I61" s="8"/>
      <c r="J61" s="28">
        <f t="shared" si="9"/>
        <v>0</v>
      </c>
      <c r="U61" s="14"/>
    </row>
    <row r="62" spans="1:21" ht="15.75" customHeight="1">
      <c r="A62" s="12" t="s">
        <v>6</v>
      </c>
      <c r="B62" s="12">
        <f t="shared" ref="B62:I62" si="10">SUM(B50:B61)</f>
        <v>7342.7000000000007</v>
      </c>
      <c r="C62" s="31">
        <f t="shared" si="10"/>
        <v>18328</v>
      </c>
      <c r="D62" s="12">
        <f t="shared" si="10"/>
        <v>4201.6000000000004</v>
      </c>
      <c r="E62" s="12">
        <f t="shared" si="10"/>
        <v>14931.6</v>
      </c>
      <c r="F62" s="12">
        <f t="shared" si="10"/>
        <v>1761.7</v>
      </c>
      <c r="G62" s="12">
        <f t="shared" si="10"/>
        <v>0</v>
      </c>
      <c r="H62" s="12">
        <f t="shared" si="10"/>
        <v>3994</v>
      </c>
      <c r="I62" s="12">
        <f t="shared" si="10"/>
        <v>80</v>
      </c>
      <c r="J62" s="32">
        <f t="shared" si="9"/>
        <v>50559.6</v>
      </c>
      <c r="U62" s="14"/>
    </row>
    <row r="63" spans="1:21" ht="15.75" customHeight="1">
      <c r="U63" s="14"/>
    </row>
    <row r="64" spans="1:21" ht="15.75" customHeight="1">
      <c r="U64" s="14"/>
    </row>
    <row r="65" spans="21:21" ht="15.75" customHeight="1">
      <c r="U65" s="14"/>
    </row>
    <row r="66" spans="21:21" ht="15.75" customHeight="1"/>
    <row r="67" spans="21:21" ht="15.75" customHeight="1"/>
    <row r="68" spans="21:21" ht="15.75" customHeight="1"/>
    <row r="69" spans="21:21" ht="15.75" customHeight="1"/>
    <row r="70" spans="21:21" ht="15.75" customHeight="1"/>
    <row r="71" spans="21:21" ht="15.75" customHeight="1"/>
    <row r="72" spans="21:21" ht="15.75" customHeight="1"/>
    <row r="73" spans="21:21" ht="15.75" customHeight="1"/>
    <row r="74" spans="21:21" ht="15.75" customHeight="1"/>
    <row r="75" spans="21:21" ht="15.75" customHeight="1"/>
    <row r="76" spans="21:21" ht="15.75" customHeight="1"/>
    <row r="77" spans="21:21" ht="15.75" customHeight="1"/>
    <row r="78" spans="21:21" ht="15.75" customHeight="1"/>
    <row r="79" spans="21:21" ht="15.75" customHeight="1"/>
    <row r="80" spans="21:21" ht="15.75" customHeight="1"/>
    <row r="81" spans="1:6" ht="15.75" customHeight="1"/>
    <row r="82" spans="1:6" ht="15.75" customHeight="1"/>
    <row r="83" spans="1:6" ht="15.75" customHeight="1"/>
    <row r="84" spans="1:6" ht="15.75" customHeight="1">
      <c r="A84" s="8"/>
      <c r="B84" s="8" t="s">
        <v>9</v>
      </c>
      <c r="C84" s="8" t="s">
        <v>10</v>
      </c>
      <c r="D84" s="8" t="s">
        <v>11</v>
      </c>
      <c r="E84" s="8" t="s">
        <v>12</v>
      </c>
      <c r="F84" s="8" t="s">
        <v>13</v>
      </c>
    </row>
    <row r="85" spans="1:6" ht="15.75" customHeight="1">
      <c r="A85" s="8" t="s">
        <v>31</v>
      </c>
      <c r="B85" s="8">
        <v>10329</v>
      </c>
      <c r="C85" s="8">
        <v>4747.3999999999996</v>
      </c>
      <c r="D85" s="8">
        <v>8340.5</v>
      </c>
      <c r="E85" s="8">
        <v>7183</v>
      </c>
      <c r="F85" s="8" t="s">
        <v>32</v>
      </c>
    </row>
    <row r="86" spans="1:6" ht="15.75" customHeight="1">
      <c r="A86" s="8" t="s">
        <v>33</v>
      </c>
      <c r="B86" s="8">
        <v>33.770000000000003</v>
      </c>
      <c r="C86" s="8">
        <v>18.14</v>
      </c>
      <c r="D86" s="8">
        <v>31.03</v>
      </c>
      <c r="E86" s="8">
        <v>23.89</v>
      </c>
      <c r="F86" s="8" t="s">
        <v>32</v>
      </c>
    </row>
    <row r="87" spans="1:6" ht="15.75" customHeight="1">
      <c r="A87" s="8" t="s">
        <v>34</v>
      </c>
      <c r="B87" s="8">
        <v>32.81</v>
      </c>
      <c r="C87" s="8">
        <v>12.03</v>
      </c>
      <c r="D87" s="8">
        <v>19.899999999999999</v>
      </c>
      <c r="E87" s="8">
        <v>11.9</v>
      </c>
      <c r="F87" s="8">
        <v>20.03</v>
      </c>
    </row>
    <row r="88" spans="1:6" ht="15.75" customHeight="1"/>
    <row r="89" spans="1:6" ht="15.75" customHeight="1">
      <c r="B89" s="8">
        <v>10329</v>
      </c>
      <c r="C89" s="14">
        <v>30582.799999999999</v>
      </c>
      <c r="D89" s="14">
        <f t="shared" ref="D89:D92" si="11">B89*100/C89</f>
        <v>33.773885975123271</v>
      </c>
    </row>
    <row r="90" spans="1:6" ht="15.75" customHeight="1">
      <c r="B90" s="8">
        <v>4747.3999999999996</v>
      </c>
      <c r="C90" s="14">
        <v>26161.5</v>
      </c>
      <c r="D90" s="14">
        <f t="shared" si="11"/>
        <v>18.146513005752727</v>
      </c>
    </row>
    <row r="91" spans="1:6" ht="15.75" customHeight="1">
      <c r="B91" s="8">
        <v>8340.5</v>
      </c>
      <c r="C91" s="14">
        <v>26870.3</v>
      </c>
      <c r="D91" s="14">
        <f t="shared" si="11"/>
        <v>31.039846968586136</v>
      </c>
    </row>
    <row r="92" spans="1:6" ht="15.75" customHeight="1">
      <c r="B92" s="8">
        <v>7183</v>
      </c>
      <c r="C92" s="14">
        <v>30059.3</v>
      </c>
      <c r="D92" s="14">
        <f t="shared" si="11"/>
        <v>23.896098711546841</v>
      </c>
    </row>
    <row r="93" spans="1:6" ht="15.75" customHeight="1"/>
    <row r="94" spans="1:6" ht="15.75" customHeight="1"/>
    <row r="95" spans="1:6" ht="15.75" customHeight="1"/>
    <row r="96" spans="1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G1"/>
    <mergeCell ref="A2:G2"/>
    <mergeCell ref="A12:I12"/>
    <mergeCell ref="A30:J30"/>
    <mergeCell ref="A48:J48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00"/>
  <sheetViews>
    <sheetView workbookViewId="0"/>
  </sheetViews>
  <sheetFormatPr baseColWidth="10" defaultColWidth="14.42578125" defaultRowHeight="15" customHeight="1"/>
  <cols>
    <col min="1" max="6" width="14.42578125" customWidth="1"/>
  </cols>
  <sheetData>
    <row r="2" spans="2:10">
      <c r="B2" s="74">
        <v>2021</v>
      </c>
      <c r="C2" s="75"/>
      <c r="D2" s="76"/>
      <c r="G2" s="74">
        <v>2022</v>
      </c>
      <c r="H2" s="75"/>
      <c r="I2" s="76"/>
    </row>
    <row r="3" spans="2:10" ht="45">
      <c r="B3" s="36"/>
      <c r="C3" s="37" t="s">
        <v>35</v>
      </c>
      <c r="D3" s="38" t="s">
        <v>36</v>
      </c>
      <c r="E3" s="39">
        <v>0.125</v>
      </c>
      <c r="G3" s="36"/>
      <c r="H3" s="37" t="s">
        <v>37</v>
      </c>
      <c r="I3" s="38" t="s">
        <v>36</v>
      </c>
      <c r="J3" s="39">
        <v>0.125</v>
      </c>
    </row>
    <row r="4" spans="2:10">
      <c r="B4" s="36" t="s">
        <v>24</v>
      </c>
      <c r="C4" s="36">
        <v>17772</v>
      </c>
      <c r="D4" s="40">
        <v>20213</v>
      </c>
      <c r="G4" s="36" t="s">
        <v>16</v>
      </c>
      <c r="H4" s="41">
        <v>9770</v>
      </c>
      <c r="I4" s="41">
        <v>10991.2</v>
      </c>
    </row>
    <row r="5" spans="2:10">
      <c r="B5" s="36" t="s">
        <v>8</v>
      </c>
      <c r="C5" s="36">
        <v>30276.5</v>
      </c>
      <c r="D5" s="36">
        <v>34061.06</v>
      </c>
      <c r="G5" s="36" t="s">
        <v>17</v>
      </c>
      <c r="H5" s="41">
        <v>16924.5</v>
      </c>
      <c r="I5" s="41">
        <v>19040</v>
      </c>
    </row>
    <row r="6" spans="2:10">
      <c r="B6" s="36" t="s">
        <v>9</v>
      </c>
      <c r="C6" s="36">
        <v>30851.5</v>
      </c>
      <c r="D6" s="36">
        <v>34707.93</v>
      </c>
      <c r="G6" s="36" t="s">
        <v>18</v>
      </c>
      <c r="H6" s="41">
        <v>17184.5</v>
      </c>
      <c r="I6" s="41">
        <v>19332.5</v>
      </c>
    </row>
    <row r="7" spans="2:10">
      <c r="B7" s="36" t="s">
        <v>10</v>
      </c>
      <c r="C7" s="36">
        <v>14493.1</v>
      </c>
      <c r="D7" s="36">
        <v>16304.74</v>
      </c>
      <c r="G7" s="36" t="s">
        <v>22</v>
      </c>
      <c r="H7" s="41">
        <v>33677</v>
      </c>
      <c r="I7" s="41">
        <v>37886.6</v>
      </c>
    </row>
    <row r="8" spans="2:10">
      <c r="B8" s="36" t="s">
        <v>11</v>
      </c>
      <c r="C8" s="36">
        <v>13909.8</v>
      </c>
      <c r="D8" s="36">
        <v>15648.52</v>
      </c>
      <c r="G8" s="36" t="s">
        <v>23</v>
      </c>
      <c r="H8" s="36">
        <v>18093.5</v>
      </c>
      <c r="I8" s="36">
        <v>20355.099999999999</v>
      </c>
    </row>
    <row r="9" spans="2:10">
      <c r="B9" s="36" t="s">
        <v>12</v>
      </c>
      <c r="C9" s="36">
        <v>10830</v>
      </c>
      <c r="D9" s="36">
        <v>12183.75</v>
      </c>
      <c r="G9" s="36" t="s">
        <v>24</v>
      </c>
      <c r="H9" s="36">
        <v>20595</v>
      </c>
      <c r="I9" s="36">
        <v>23170</v>
      </c>
    </row>
    <row r="10" spans="2:10">
      <c r="B10" s="36" t="s">
        <v>13</v>
      </c>
      <c r="C10" s="36">
        <v>13210</v>
      </c>
      <c r="D10" s="36">
        <v>14861.25</v>
      </c>
      <c r="G10" s="36" t="s">
        <v>8</v>
      </c>
      <c r="H10" s="36">
        <v>15994.5</v>
      </c>
      <c r="I10" s="36">
        <v>17990</v>
      </c>
    </row>
    <row r="11" spans="2:10">
      <c r="G11" s="36" t="s">
        <v>9</v>
      </c>
      <c r="H11" s="36">
        <v>14593.5</v>
      </c>
      <c r="I11" s="36">
        <v>16415</v>
      </c>
    </row>
    <row r="12" spans="2:10">
      <c r="G12" s="42" t="s">
        <v>10</v>
      </c>
      <c r="H12" s="42">
        <v>23230</v>
      </c>
      <c r="I12" s="42">
        <v>26130</v>
      </c>
    </row>
    <row r="13" spans="2:10">
      <c r="C13" s="77" t="s">
        <v>38</v>
      </c>
      <c r="D13" s="76"/>
      <c r="G13" s="41" t="s">
        <v>11</v>
      </c>
      <c r="H13" s="41">
        <v>34482</v>
      </c>
      <c r="I13" s="41">
        <v>38792</v>
      </c>
    </row>
    <row r="14" spans="2:10">
      <c r="B14" s="36"/>
      <c r="C14" s="43">
        <v>2021</v>
      </c>
      <c r="D14" s="43">
        <v>2022</v>
      </c>
      <c r="G14" s="41" t="s">
        <v>12</v>
      </c>
      <c r="H14" s="41">
        <v>22545</v>
      </c>
      <c r="I14" s="41">
        <v>25363</v>
      </c>
    </row>
    <row r="15" spans="2:10">
      <c r="B15" s="44" t="s">
        <v>29</v>
      </c>
      <c r="C15" s="36"/>
      <c r="D15" s="36">
        <v>10991.2</v>
      </c>
      <c r="G15" s="41" t="s">
        <v>39</v>
      </c>
      <c r="H15" s="41">
        <v>24661</v>
      </c>
      <c r="I15" s="41">
        <v>27743</v>
      </c>
    </row>
    <row r="16" spans="2:10">
      <c r="B16" s="44" t="s">
        <v>30</v>
      </c>
      <c r="C16" s="36"/>
      <c r="D16" s="36">
        <v>19040</v>
      </c>
    </row>
    <row r="17" spans="2:4">
      <c r="B17" s="44" t="s">
        <v>40</v>
      </c>
      <c r="C17" s="36"/>
      <c r="D17" s="36">
        <v>19332.5</v>
      </c>
    </row>
    <row r="18" spans="2:4">
      <c r="B18" s="44" t="s">
        <v>41</v>
      </c>
      <c r="C18" s="36"/>
      <c r="D18" s="36">
        <v>37886.6</v>
      </c>
    </row>
    <row r="19" spans="2:4">
      <c r="B19" s="44" t="s">
        <v>42</v>
      </c>
      <c r="C19" s="36"/>
      <c r="D19" s="36">
        <v>20355.099999999999</v>
      </c>
    </row>
    <row r="20" spans="2:4">
      <c r="B20" s="44" t="s">
        <v>43</v>
      </c>
      <c r="C20" s="45">
        <v>20213</v>
      </c>
      <c r="D20" s="36">
        <v>23170</v>
      </c>
    </row>
    <row r="21" spans="2:4" ht="15.75" customHeight="1">
      <c r="B21" s="44" t="s">
        <v>44</v>
      </c>
      <c r="C21" s="36">
        <v>34061.06</v>
      </c>
      <c r="D21" s="36">
        <v>17990</v>
      </c>
    </row>
    <row r="22" spans="2:4" ht="15.75" customHeight="1">
      <c r="B22" s="44" t="s">
        <v>45</v>
      </c>
      <c r="C22" s="36">
        <v>34707.93</v>
      </c>
      <c r="D22" s="36">
        <v>16415</v>
      </c>
    </row>
    <row r="23" spans="2:4" ht="15.75" customHeight="1">
      <c r="B23" s="44" t="s">
        <v>46</v>
      </c>
      <c r="C23" s="36">
        <v>16304.74</v>
      </c>
      <c r="D23" s="36">
        <v>26130</v>
      </c>
    </row>
    <row r="24" spans="2:4" ht="15.75" customHeight="1">
      <c r="B24" s="44" t="s">
        <v>47</v>
      </c>
      <c r="C24" s="36">
        <v>15648.52</v>
      </c>
      <c r="D24" s="36">
        <v>38792</v>
      </c>
    </row>
    <row r="25" spans="2:4" ht="15.75" customHeight="1">
      <c r="B25" s="44" t="s">
        <v>48</v>
      </c>
      <c r="C25" s="36">
        <v>12183.75</v>
      </c>
      <c r="D25" s="36">
        <v>25363</v>
      </c>
    </row>
    <row r="26" spans="2:4" ht="15.75" customHeight="1">
      <c r="B26" s="44" t="s">
        <v>49</v>
      </c>
      <c r="C26" s="36">
        <v>14861.25</v>
      </c>
      <c r="D26" s="36">
        <v>27743</v>
      </c>
    </row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2:D2"/>
    <mergeCell ref="G2:I2"/>
    <mergeCell ref="C13:D1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6" width="14.42578125" customWidth="1"/>
  </cols>
  <sheetData>
    <row r="1" spans="1:26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>
      <c r="A2" s="11"/>
      <c r="B2" s="46">
        <v>2021</v>
      </c>
      <c r="C2" s="46">
        <v>2022</v>
      </c>
      <c r="D2" s="46">
        <v>2023</v>
      </c>
      <c r="E2" s="47">
        <v>2024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>
      <c r="A3" s="48" t="s">
        <v>16</v>
      </c>
      <c r="B3" s="49"/>
      <c r="C3" s="50">
        <v>9770</v>
      </c>
      <c r="D3" s="51">
        <v>25748.5</v>
      </c>
      <c r="E3" s="52">
        <v>28218.6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>
      <c r="A4" s="53" t="s">
        <v>17</v>
      </c>
      <c r="B4" s="54"/>
      <c r="C4" s="55">
        <v>16924.5</v>
      </c>
      <c r="D4" s="56">
        <v>12852.7</v>
      </c>
      <c r="E4" s="57">
        <v>22421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>
      <c r="A5" s="53" t="s">
        <v>18</v>
      </c>
      <c r="B5" s="54"/>
      <c r="C5" s="55">
        <v>17384.5</v>
      </c>
      <c r="D5" s="56">
        <v>21687.1</v>
      </c>
      <c r="E5" s="5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>
      <c r="A6" s="53" t="s">
        <v>22</v>
      </c>
      <c r="B6" s="54"/>
      <c r="C6" s="55">
        <v>33677</v>
      </c>
      <c r="D6" s="56">
        <v>18671.2</v>
      </c>
      <c r="E6" s="5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>
      <c r="A7" s="53" t="s">
        <v>23</v>
      </c>
      <c r="B7" s="54"/>
      <c r="C7" s="55">
        <v>18093.5</v>
      </c>
      <c r="D7" s="56">
        <v>20332.8</v>
      </c>
      <c r="E7" s="57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>
      <c r="A8" s="53" t="s">
        <v>24</v>
      </c>
      <c r="B8" s="54"/>
      <c r="C8" s="55">
        <v>20595</v>
      </c>
      <c r="D8" s="56">
        <v>26005.1</v>
      </c>
      <c r="E8" s="57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>
      <c r="A9" s="53" t="s">
        <v>8</v>
      </c>
      <c r="B9" s="56">
        <v>30276.5</v>
      </c>
      <c r="C9" s="55">
        <v>15994.5</v>
      </c>
      <c r="D9" s="56">
        <v>22832.5</v>
      </c>
      <c r="E9" s="57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>
      <c r="A10" s="53" t="s">
        <v>9</v>
      </c>
      <c r="B10" s="56">
        <v>30851.5</v>
      </c>
      <c r="C10" s="55">
        <v>14593.5</v>
      </c>
      <c r="D10" s="56">
        <v>30582.799999999999</v>
      </c>
      <c r="E10" s="57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>
      <c r="A11" s="53" t="s">
        <v>10</v>
      </c>
      <c r="B11" s="56">
        <v>14493.1</v>
      </c>
      <c r="C11" s="55">
        <v>23230</v>
      </c>
      <c r="D11" s="56">
        <v>26572.5</v>
      </c>
      <c r="E11" s="57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>
      <c r="A12" s="53" t="s">
        <v>11</v>
      </c>
      <c r="B12" s="56">
        <v>13909.8</v>
      </c>
      <c r="C12" s="55">
        <v>34482.800000000003</v>
      </c>
      <c r="D12" s="56">
        <v>26870.3</v>
      </c>
      <c r="E12" s="57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>
      <c r="A13" s="53" t="s">
        <v>12</v>
      </c>
      <c r="B13" s="56">
        <v>10830</v>
      </c>
      <c r="C13" s="55">
        <v>22545.5</v>
      </c>
      <c r="D13" s="56">
        <v>30059.3</v>
      </c>
      <c r="E13" s="57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>
      <c r="A14" s="58" t="s">
        <v>13</v>
      </c>
      <c r="B14" s="59">
        <v>13210</v>
      </c>
      <c r="C14" s="60">
        <v>24961.9</v>
      </c>
      <c r="D14" s="56">
        <v>52195.9</v>
      </c>
      <c r="E14" s="57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>
      <c r="A15" s="61"/>
      <c r="B15" s="62">
        <f t="shared" ref="B15:D15" si="0">SUM(B3:B14)</f>
        <v>113570.90000000001</v>
      </c>
      <c r="C15" s="63">
        <f t="shared" si="0"/>
        <v>252252.69999999998</v>
      </c>
      <c r="D15" s="64">
        <f t="shared" si="0"/>
        <v>314410.7</v>
      </c>
      <c r="E15" s="65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11"/>
      <c r="B16" s="66" t="s">
        <v>50</v>
      </c>
      <c r="C16" s="66" t="s">
        <v>50</v>
      </c>
      <c r="D16" s="66" t="s">
        <v>50</v>
      </c>
      <c r="E16" s="66" t="s">
        <v>50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baseColWidth="10" defaultColWidth="14.42578125" defaultRowHeight="15" customHeight="1"/>
  <cols>
    <col min="1" max="6" width="14.42578125" customWidth="1"/>
  </cols>
  <sheetData>
    <row r="1" spans="1:10">
      <c r="A1" s="8"/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>
      <c r="B2" s="14">
        <v>11744</v>
      </c>
      <c r="C2" s="14">
        <v>35905</v>
      </c>
      <c r="D2" s="14">
        <v>5368</v>
      </c>
      <c r="E2" s="14">
        <v>15799</v>
      </c>
      <c r="F2" s="14">
        <v>44755</v>
      </c>
    </row>
    <row r="4" spans="1:10">
      <c r="A4" s="14" t="s">
        <v>51</v>
      </c>
    </row>
    <row r="12" spans="1:10">
      <c r="J12" s="67"/>
    </row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>
      <c r="B25" s="68" t="s">
        <v>1</v>
      </c>
      <c r="C25" s="68" t="s">
        <v>2</v>
      </c>
      <c r="D25" s="68" t="s">
        <v>3</v>
      </c>
      <c r="E25" s="68" t="s">
        <v>4</v>
      </c>
      <c r="F25" s="68" t="s">
        <v>5</v>
      </c>
      <c r="G25" s="4"/>
      <c r="H25" s="4"/>
    </row>
    <row r="26" spans="1:8" ht="15.75" customHeight="1">
      <c r="B26" s="14">
        <v>14905</v>
      </c>
      <c r="C26" s="14">
        <v>48464</v>
      </c>
      <c r="D26" s="14">
        <v>1782</v>
      </c>
      <c r="E26" s="14">
        <v>42485</v>
      </c>
      <c r="F26" s="14">
        <v>8547</v>
      </c>
    </row>
    <row r="27" spans="1:8" ht="15.75" customHeight="1"/>
    <row r="28" spans="1:8" ht="15.75" customHeight="1"/>
    <row r="29" spans="1:8" ht="15.75" customHeight="1">
      <c r="A29" s="14" t="s">
        <v>52</v>
      </c>
    </row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Venta</vt:lpstr>
      <vt:lpstr>Sincon descarte</vt:lpstr>
      <vt:lpstr>comparación entre años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dcterms:created xsi:type="dcterms:W3CDTF">2022-08-22T16:08:34Z</dcterms:created>
  <dcterms:modified xsi:type="dcterms:W3CDTF">2025-07-01T20:20:37Z</dcterms:modified>
</cp:coreProperties>
</file>